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66925"/>
  <mc:AlternateContent xmlns:mc="http://schemas.openxmlformats.org/markup-compatibility/2006">
    <mc:Choice Requires="x15">
      <x15ac:absPath xmlns:x15ac="http://schemas.microsoft.com/office/spreadsheetml/2010/11/ac" url="C:\Users\eliska.sibrova\Desktop\Důležité dokumenty\Nejnovější TA ČR\"/>
    </mc:Choice>
  </mc:AlternateContent>
  <xr:revisionPtr revIDLastSave="0" documentId="13_ncr:1_{CCF647CF-5F11-4AA6-BAF6-F42E82B24B52}" xr6:coauthVersionLast="36" xr6:coauthVersionMax="36" xr10:uidLastSave="{00000000-0000-0000-0000-000000000000}"/>
  <workbookProtection workbookAlgorithmName="SHA-512" workbookHashValue="li+NDmCLMm7G/Jm5ESASTVgsI4zOm1pEPHvN/aeciEJRvNfaDDVEBzmHvzVV87qLSca7fMiKg1EBNXI9WvKqpw==" workbookSaltValue="5eh1LFzil0kraf5tRtXihQ==" workbookSpinCount="100000" lockStructure="1"/>
  <bookViews>
    <workbookView xWindow="0" yWindow="0" windowWidth="28800" windowHeight="12225" tabRatio="926" xr2:uid="{00000000-000D-0000-FFFF-FFFF00000000}"/>
  </bookViews>
  <sheets>
    <sheet name="Pokyny" sheetId="10" r:id="rId1"/>
    <sheet name="Identifikační údaje" sheetId="3" r:id="rId2"/>
    <sheet name="Hlavní uchazeč" sheetId="4" r:id="rId3"/>
    <sheet name="Další účastník 1" sheetId="11" r:id="rId4"/>
    <sheet name="Další účastník 2" sheetId="12" r:id="rId5"/>
    <sheet name="Zahraniční partněři" sheetId="16" r:id="rId6"/>
    <sheet name="Výsledky" sheetId="5" r:id="rId7"/>
    <sheet name="Finanční plán hl. uchazeče" sheetId="6" r:id="rId8"/>
    <sheet name="Finanční plán d. účastníka 1" sheetId="15" r:id="rId9"/>
    <sheet name="Finanční plán d. účastníka 2" sheetId="13" r:id="rId10"/>
    <sheet name="Projekt celkem" sheetId="8" r:id="rId11"/>
    <sheet name="číselníky" sheetId="1" state="hidden" r:id="rId12"/>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Pokyny!$B$6:$G$62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'Zahraniční partněři'!#REF!</definedName>
    <definedName name="VYSLEDKY">Výsledky!$D$19</definedName>
    <definedName name="VysledkyPodporovane">číselníky!$H$2:$H$13</definedName>
  </definedNames>
  <calcPr calcId="191029"/>
  <customWorkbookViews>
    <customWorkbookView name="AA" guid="{258BA2CE-0D4B-4685-9512-B6E91D85BFDC}" maximized="1" xWindow="1912" yWindow="-8" windowWidth="1936" windowHeight="1176" activeSheetId="10"/>
  </customWorkbookViews>
</workbook>
</file>

<file path=xl/calcChain.xml><?xml version="1.0" encoding="utf-8"?>
<calcChain xmlns="http://schemas.openxmlformats.org/spreadsheetml/2006/main">
  <c r="D12" i="13" l="1"/>
  <c r="D12" i="15"/>
  <c r="B30" i="6" l="1"/>
  <c r="D73" i="13" l="1"/>
  <c r="E14" i="6" l="1"/>
  <c r="D8" i="13"/>
  <c r="D8" i="15"/>
  <c r="D71" i="13"/>
  <c r="P52" i="16" l="1"/>
  <c r="G28" i="8" l="1"/>
  <c r="G17" i="8"/>
  <c r="G19" i="8"/>
  <c r="G20" i="8"/>
  <c r="G18" i="8"/>
  <c r="G16" i="8"/>
  <c r="G90" i="15"/>
  <c r="G92" i="15" s="1"/>
  <c r="G104" i="15" s="1"/>
  <c r="I88" i="15"/>
  <c r="I88" i="13"/>
  <c r="I110" i="13" s="1"/>
  <c r="H67" i="13"/>
  <c r="G67" i="13"/>
  <c r="G90" i="13" s="1"/>
  <c r="G92" i="13" s="1"/>
  <c r="F67" i="13"/>
  <c r="F90" i="13" s="1"/>
  <c r="F89" i="13" s="1"/>
  <c r="E67" i="13"/>
  <c r="E45" i="13" s="1"/>
  <c r="I65" i="13"/>
  <c r="I64" i="13"/>
  <c r="I63" i="13"/>
  <c r="I62" i="13"/>
  <c r="I61" i="13"/>
  <c r="G45" i="13"/>
  <c r="H42" i="13"/>
  <c r="G42" i="13"/>
  <c r="F42" i="13"/>
  <c r="E42" i="13"/>
  <c r="B95" i="15"/>
  <c r="E95" i="15"/>
  <c r="B95" i="6"/>
  <c r="H69" i="6"/>
  <c r="H67" i="15"/>
  <c r="H45" i="15" s="1"/>
  <c r="G67" i="15"/>
  <c r="F67" i="15"/>
  <c r="F45" i="15" s="1"/>
  <c r="E67" i="15"/>
  <c r="E90" i="15" s="1"/>
  <c r="I65" i="15"/>
  <c r="D73" i="15" s="1"/>
  <c r="I64" i="15"/>
  <c r="I63" i="15"/>
  <c r="I62" i="15"/>
  <c r="I61" i="15"/>
  <c r="G45" i="15"/>
  <c r="H42" i="15"/>
  <c r="G42" i="15"/>
  <c r="G46" i="15" s="1"/>
  <c r="F42" i="15"/>
  <c r="F46" i="15" s="1"/>
  <c r="E42" i="15"/>
  <c r="I62" i="6"/>
  <c r="I63" i="6"/>
  <c r="I64" i="6"/>
  <c r="I65" i="6"/>
  <c r="I61" i="6"/>
  <c r="I88" i="6"/>
  <c r="H67" i="6"/>
  <c r="H90" i="6" s="1"/>
  <c r="H42" i="6"/>
  <c r="F90" i="15" l="1"/>
  <c r="F92" i="15" s="1"/>
  <c r="F104" i="15" s="1"/>
  <c r="I67" i="15"/>
  <c r="E110" i="15" s="1"/>
  <c r="D71" i="15"/>
  <c r="F45" i="13"/>
  <c r="G46" i="13"/>
  <c r="G104" i="13"/>
  <c r="H46" i="13"/>
  <c r="H90" i="13"/>
  <c r="H45" i="13"/>
  <c r="F92" i="13"/>
  <c r="F104" i="13" s="1"/>
  <c r="I67" i="13"/>
  <c r="E110" i="13" s="1"/>
  <c r="F46" i="13"/>
  <c r="E90" i="13"/>
  <c r="H90" i="15"/>
  <c r="H92" i="15" s="1"/>
  <c r="H104" i="15" s="1"/>
  <c r="H46" i="15"/>
  <c r="E92" i="15"/>
  <c r="E104" i="15" s="1"/>
  <c r="E89" i="15"/>
  <c r="E45" i="15"/>
  <c r="E46" i="15"/>
  <c r="G22" i="8"/>
  <c r="H46" i="6"/>
  <c r="H45" i="6"/>
  <c r="I110" i="15"/>
  <c r="G89" i="15"/>
  <c r="G89" i="13"/>
  <c r="E46" i="13"/>
  <c r="H92" i="6"/>
  <c r="H104" i="6" s="1"/>
  <c r="H89" i="6"/>
  <c r="D10" i="8"/>
  <c r="E32" i="13"/>
  <c r="B100" i="13" s="1"/>
  <c r="E32" i="15"/>
  <c r="B100" i="15" s="1"/>
  <c r="F89" i="15" l="1"/>
  <c r="I90" i="15"/>
  <c r="I92" i="15" s="1"/>
  <c r="G30" i="8"/>
  <c r="G32" i="8" s="1"/>
  <c r="H92" i="13"/>
  <c r="H104" i="13" s="1"/>
  <c r="H89" i="13"/>
  <c r="I90" i="13"/>
  <c r="I92" i="13" s="1"/>
  <c r="E92" i="13"/>
  <c r="E104" i="13" s="1"/>
  <c r="E89" i="13"/>
  <c r="I89" i="13" s="1"/>
  <c r="H89" i="15"/>
  <c r="G29" i="8" s="1"/>
  <c r="I104" i="15"/>
  <c r="B30" i="13"/>
  <c r="B30" i="15"/>
  <c r="D15" i="10"/>
  <c r="B21" i="6"/>
  <c r="B100" i="6"/>
  <c r="B83" i="6"/>
  <c r="B83" i="15"/>
  <c r="B21" i="15"/>
  <c r="B21" i="13"/>
  <c r="B83" i="13"/>
  <c r="B8" i="8"/>
  <c r="I104" i="13" l="1"/>
  <c r="I89" i="15"/>
  <c r="D49" i="3"/>
  <c r="G49" i="3" s="1"/>
  <c r="G93" i="3" l="1"/>
  <c r="D44" i="12" l="1"/>
  <c r="D44" i="11"/>
  <c r="D44" i="4"/>
  <c r="L58" i="5" l="1"/>
  <c r="F58" i="5"/>
  <c r="L56" i="5"/>
  <c r="F56" i="5"/>
  <c r="L43" i="5"/>
  <c r="F43" i="5"/>
  <c r="H38" i="8" l="1"/>
  <c r="J115" i="13"/>
  <c r="I114" i="15"/>
  <c r="J114" i="6"/>
  <c r="J63" i="5"/>
  <c r="J100" i="12"/>
  <c r="J99" i="11"/>
  <c r="J101" i="4"/>
  <c r="G124" i="3"/>
  <c r="D50" i="3" l="1"/>
  <c r="B4" i="12" l="1"/>
  <c r="B4" i="11"/>
  <c r="E21" i="12" l="1"/>
  <c r="E21" i="11"/>
  <c r="E21" i="4"/>
  <c r="G69" i="13" l="1"/>
  <c r="F69" i="13"/>
  <c r="E69" i="13"/>
  <c r="E49" i="13"/>
  <c r="E49" i="15"/>
  <c r="E49" i="6"/>
  <c r="G69" i="15"/>
  <c r="F69" i="15"/>
  <c r="E69" i="15"/>
  <c r="K40" i="1"/>
  <c r="E14" i="13"/>
  <c r="B4" i="13"/>
  <c r="E14" i="15"/>
  <c r="G69" i="6" l="1"/>
  <c r="F69" i="6"/>
  <c r="E69" i="6"/>
  <c r="M41" i="1"/>
  <c r="L41" i="1"/>
  <c r="M40" i="1"/>
  <c r="L40" i="1"/>
  <c r="M39" i="1"/>
  <c r="L39" i="1"/>
  <c r="K41" i="1"/>
  <c r="K39" i="1"/>
  <c r="B6" i="12" l="1"/>
  <c r="B6" i="11"/>
  <c r="G55" i="3" l="1"/>
  <c r="J79" i="4" l="1"/>
  <c r="J79" i="12"/>
  <c r="J78" i="11"/>
  <c r="B4" i="15" l="1"/>
  <c r="F34" i="5" l="1"/>
  <c r="F32" i="5"/>
  <c r="F19" i="5"/>
  <c r="D51" i="3" l="1"/>
  <c r="G48" i="3"/>
  <c r="G50" i="3"/>
  <c r="G53" i="3"/>
  <c r="G52" i="3"/>
  <c r="G51" i="3"/>
  <c r="D48" i="3" l="1"/>
  <c r="D52" i="3"/>
  <c r="F67" i="6" l="1"/>
  <c r="X16" i="1"/>
  <c r="X15" i="1"/>
  <c r="X14" i="1"/>
  <c r="D12" i="6" s="1"/>
  <c r="Y9" i="1"/>
  <c r="D8" i="6" s="1"/>
  <c r="Y10" i="1"/>
  <c r="Y11" i="1"/>
  <c r="Y4" i="1" l="1"/>
  <c r="X4" i="1"/>
  <c r="D87" i="15"/>
  <c r="B87" i="13"/>
  <c r="B87" i="15"/>
  <c r="D87" i="13"/>
  <c r="B87" i="6"/>
  <c r="D87" i="6"/>
  <c r="X6" i="1"/>
  <c r="E27" i="6" s="1"/>
  <c r="Y6" i="1"/>
  <c r="F27" i="6" s="1"/>
  <c r="AF6" i="1" l="1"/>
  <c r="AG6" i="1"/>
  <c r="AG8" i="1"/>
  <c r="F27" i="15" s="1"/>
  <c r="AF8" i="1"/>
  <c r="E27" i="15" s="1"/>
  <c r="AH8" i="1"/>
  <c r="E27" i="13" s="1"/>
  <c r="AI6" i="1"/>
  <c r="AH6" i="1"/>
  <c r="AI8" i="1"/>
  <c r="F27" i="13" s="1"/>
  <c r="G87" i="13" l="1"/>
  <c r="F87" i="13"/>
  <c r="E87" i="13"/>
  <c r="H87" i="13"/>
  <c r="G87" i="15"/>
  <c r="H87" i="15"/>
  <c r="E87" i="15"/>
  <c r="F87" i="15"/>
  <c r="F87" i="6"/>
  <c r="H87" i="6"/>
  <c r="F86" i="13"/>
  <c r="H86" i="13"/>
  <c r="H93" i="13" s="1"/>
  <c r="G86" i="13"/>
  <c r="G93" i="13" s="1"/>
  <c r="E86" i="13"/>
  <c r="E93" i="13" s="1"/>
  <c r="H86" i="15"/>
  <c r="G86" i="15"/>
  <c r="G94" i="15" s="1"/>
  <c r="F86" i="15"/>
  <c r="E86" i="15"/>
  <c r="H86" i="6"/>
  <c r="E28" i="8"/>
  <c r="F28" i="8"/>
  <c r="D28" i="8"/>
  <c r="F17" i="8"/>
  <c r="F18" i="8"/>
  <c r="F19" i="8"/>
  <c r="F20" i="8"/>
  <c r="E17" i="8"/>
  <c r="E18" i="8"/>
  <c r="E19" i="8"/>
  <c r="E20" i="8"/>
  <c r="D17" i="8"/>
  <c r="D18" i="8"/>
  <c r="D19" i="8"/>
  <c r="D20" i="8"/>
  <c r="E16" i="8"/>
  <c r="F16" i="8"/>
  <c r="D16" i="8"/>
  <c r="E67" i="6"/>
  <c r="G67" i="6"/>
  <c r="G87" i="6" s="1"/>
  <c r="H19" i="8" l="1"/>
  <c r="H94" i="15"/>
  <c r="F93" i="13"/>
  <c r="E94" i="15"/>
  <c r="F94" i="15"/>
  <c r="H94" i="6"/>
  <c r="I87" i="15"/>
  <c r="I87" i="13"/>
  <c r="H17" i="8"/>
  <c r="H16" i="8"/>
  <c r="G100" i="13"/>
  <c r="F100" i="13"/>
  <c r="I86" i="13"/>
  <c r="I93" i="13"/>
  <c r="I94" i="15"/>
  <c r="I86" i="15"/>
  <c r="H28" i="8"/>
  <c r="H33" i="8" s="1"/>
  <c r="H20" i="8"/>
  <c r="H18" i="8"/>
  <c r="G100" i="15"/>
  <c r="E100" i="15"/>
  <c r="E87" i="6"/>
  <c r="F100" i="15"/>
  <c r="E100" i="13"/>
  <c r="G45" i="6"/>
  <c r="G90" i="6"/>
  <c r="F90" i="6"/>
  <c r="F45" i="6"/>
  <c r="E90" i="6"/>
  <c r="E45" i="6"/>
  <c r="H22" i="8" l="1"/>
  <c r="I87" i="6"/>
  <c r="E89" i="6"/>
  <c r="D30" i="8"/>
  <c r="F89" i="6"/>
  <c r="E30" i="8"/>
  <c r="G89" i="6"/>
  <c r="F30" i="8"/>
  <c r="I89" i="6" l="1"/>
  <c r="H30" i="8"/>
  <c r="G42" i="6" l="1"/>
  <c r="F42" i="6"/>
  <c r="E42" i="6"/>
  <c r="E86" i="6" s="1"/>
  <c r="E94" i="6" s="1"/>
  <c r="L34" i="5"/>
  <c r="L32" i="5"/>
  <c r="L19" i="5"/>
  <c r="F86" i="6" l="1"/>
  <c r="F94" i="6" s="1"/>
  <c r="G86" i="6"/>
  <c r="G94" i="6" s="1"/>
  <c r="F46" i="6"/>
  <c r="G46" i="6"/>
  <c r="E46" i="6"/>
  <c r="I86" i="6" l="1"/>
  <c r="I94" i="6" s="1"/>
  <c r="G23" i="3"/>
  <c r="G13" i="3"/>
  <c r="G11" i="3"/>
  <c r="F22" i="8"/>
  <c r="D73" i="6"/>
  <c r="I110" i="6" l="1"/>
  <c r="I67" i="6"/>
  <c r="D71" i="6" s="1"/>
  <c r="F100" i="6"/>
  <c r="G100" i="6"/>
  <c r="E100" i="6"/>
  <c r="D22" i="8"/>
  <c r="E22" i="8"/>
  <c r="E110" i="6" l="1"/>
  <c r="F29" i="8"/>
  <c r="F32" i="8"/>
  <c r="G92" i="6"/>
  <c r="G104" i="6" s="1"/>
  <c r="F92" i="6"/>
  <c r="F104" i="6" s="1"/>
  <c r="E29" i="8"/>
  <c r="E32" i="8"/>
  <c r="I90" i="6"/>
  <c r="I92" i="6" s="1"/>
  <c r="E92" i="6"/>
  <c r="E104" i="6" s="1"/>
  <c r="D29" i="8"/>
  <c r="H29" i="8" l="1"/>
  <c r="I104" i="6"/>
  <c r="D32" i="8"/>
  <c r="H32" i="8" l="1"/>
  <c r="D95" i="6" l="1"/>
  <c r="E95" i="6" s="1"/>
  <c r="D95" i="15"/>
  <c r="D94" i="13"/>
  <c r="E94" i="13" s="1"/>
  <c r="H10" i="8"/>
  <c r="K10" i="8" s="1"/>
</calcChain>
</file>

<file path=xl/sharedStrings.xml><?xml version="1.0" encoding="utf-8"?>
<sst xmlns="http://schemas.openxmlformats.org/spreadsheetml/2006/main" count="2387" uniqueCount="1234">
  <si>
    <t>Akronym projektu</t>
  </si>
  <si>
    <t>Název projektu v anglickém jazyce</t>
  </si>
  <si>
    <t>Pohlaví</t>
  </si>
  <si>
    <t>Hlavní obor CEP</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</si>
  <si>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</si>
  <si>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</si>
  <si>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</si>
  <si>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</si>
  <si>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</si>
  <si>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</si>
  <si>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</si>
  <si>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</si>
  <si>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</si>
  <si>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</si>
  <si>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</si>
  <si>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</si>
  <si>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</si>
  <si>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</si>
  <si>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</si>
  <si>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</si>
  <si>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</si>
  <si>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</si>
  <si>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</si>
  <si>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</si>
  <si>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</si>
  <si>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</si>
  <si>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 možnost:</t>
  </si>
  <si>
    <t>Vyberte:</t>
  </si>
  <si>
    <t>AV</t>
  </si>
  <si>
    <t>EV</t>
  </si>
  <si>
    <t>Žena</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</si>
  <si>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</si>
  <si>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</si>
  <si>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</si>
  <si>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</si>
  <si>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</si>
  <si>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</si>
  <si>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</si>
  <si>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</si>
  <si>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</si>
  <si>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</si>
  <si>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</si>
  <si>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</si>
  <si>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</si>
  <si>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</si>
  <si>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</si>
  <si>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</si>
  <si>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</si>
  <si>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Muž</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</si>
  <si>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</si>
  <si>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</si>
  <si>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</si>
  <si>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</si>
  <si>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</si>
  <si>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</si>
  <si>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</si>
  <si>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</si>
  <si>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</si>
  <si>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</si>
  <si>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</si>
  <si>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</si>
  <si>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</si>
  <si>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</si>
  <si>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</si>
  <si>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Název projektu v českém jazyce</t>
  </si>
  <si>
    <t>SP-střední podnik</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</si>
  <si>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</si>
  <si>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</si>
  <si>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</si>
  <si>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</si>
  <si>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</si>
  <si>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</si>
  <si>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</si>
  <si>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</si>
  <si>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VP-velký podnik</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</si>
  <si>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</si>
  <si>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</si>
  <si>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</si>
  <si>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</si>
  <si>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POO – Právnická osoba zapsaná v obchodním rejstříku (zákon č. 304/2013 Sb., o veřejných rejstřících právnických a fyzických osob)</t>
  </si>
  <si>
    <t>Plzeňský</t>
  </si>
  <si>
    <t>Brno-město</t>
  </si>
  <si>
    <t>VO-výzkumná organizace</t>
  </si>
  <si>
    <t>Národní priority orientovaného výzkumu</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</si>
  <si>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</si>
  <si>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</si>
  <si>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</si>
  <si>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</si>
  <si>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</si>
  <si>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</si>
  <si>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</si>
  <si>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</si>
  <si>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</si>
  <si>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</si>
  <si>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</si>
  <si>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</si>
  <si>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</si>
  <si>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</si>
  <si>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</si>
  <si>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</si>
  <si>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</si>
  <si>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</si>
  <si>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</si>
  <si>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</si>
  <si>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</si>
  <si>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</si>
  <si>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Nuclear physics</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</si>
  <si>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</si>
  <si>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</si>
  <si>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</si>
  <si>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</si>
  <si>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</si>
  <si>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</si>
  <si>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</si>
  <si>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</si>
  <si>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</si>
  <si>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</si>
  <si>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</si>
  <si>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Optics (including laser optics and
 quantum optics)</t>
  </si>
  <si>
    <t>Komentář k výběru NPOV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</si>
  <si>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</si>
  <si>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</si>
  <si>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</si>
  <si>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</si>
  <si>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</si>
  <si>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Acoustics</t>
  </si>
  <si>
    <t>Obory projektu</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</si>
  <si>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</si>
  <si>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</si>
  <si>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</si>
  <si>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</si>
  <si>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</si>
  <si>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</si>
  <si>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</si>
  <si>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</si>
  <si>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</si>
  <si>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</si>
  <si>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</si>
  <si>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</si>
  <si>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</si>
  <si>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</si>
  <si>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</si>
  <si>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</si>
  <si>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Inorganic and nuclear chemistry</t>
  </si>
  <si>
    <t>Full cost</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</si>
  <si>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</si>
  <si>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</si>
  <si>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</si>
  <si>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</si>
  <si>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</si>
  <si>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</si>
  <si>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</si>
  <si>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</si>
  <si>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</si>
  <si>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</si>
  <si>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</si>
  <si>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</si>
  <si>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</si>
  <si>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</si>
  <si>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</si>
  <si>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BA - Obecná matematika</t>
  </si>
  <si>
    <t>PO2-Udržitelnost energetiky a materiálových zdrojů-1. Udržitelná energetika-1.1 Obnovitelné zdroje energie-1.1.1 Vývoj ekonomicky efektivní solární energetiky</t>
  </si>
  <si>
    <t>Chomutov</t>
  </si>
  <si>
    <t>Analytical chemistry</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</si>
  <si>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</si>
  <si>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</si>
  <si>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</si>
  <si>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</si>
  <si>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BC - Teorie a systémy řízení</t>
  </si>
  <si>
    <t>PO2-Udržitelnost energetiky a materiálových zdrojů-1. Udržitelná energetika-1.1 Obnovitelné zdroje energie-1.1.3 Vývoj ekonomicky efektivního využití biomasy</t>
  </si>
  <si>
    <t>Jablonec nad Nisou</t>
  </si>
  <si>
    <t>Oceanography</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</si>
  <si>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</si>
  <si>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</si>
  <si>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</si>
  <si>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</si>
  <si>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</si>
  <si>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</si>
  <si>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</si>
  <si>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</si>
  <si>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</si>
  <si>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</si>
  <si>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</si>
  <si>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Role uchazeče na projektu</t>
  </si>
  <si>
    <t>P - Hlavní příjemce</t>
  </si>
  <si>
    <t>IČ</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</si>
  <si>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</si>
  <si>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</si>
  <si>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</si>
  <si>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</si>
  <si>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</si>
  <si>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</si>
  <si>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DIČ / VAT-ID</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</si>
  <si>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</si>
  <si>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</si>
  <si>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</si>
  <si>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</si>
  <si>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Obchodní jméno</t>
  </si>
  <si>
    <t>Paleontology</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</si>
  <si>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</si>
  <si>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</si>
  <si>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</si>
  <si>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</si>
  <si>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</si>
  <si>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Vedlejší obor CEP</t>
  </si>
  <si>
    <t>BI - Akustika a kmity</t>
  </si>
  <si>
    <t>Právní forma</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</si>
  <si>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</si>
  <si>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</si>
  <si>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</si>
  <si>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</si>
  <si>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Další vedlejší obor CEP</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</si>
  <si>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</si>
  <si>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</si>
  <si>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</si>
  <si>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</si>
  <si>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</si>
  <si>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</si>
  <si>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</si>
  <si>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</si>
  <si>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</si>
  <si>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</si>
  <si>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BL - Fyzika plasmatu a výboje v plynech</t>
  </si>
  <si>
    <t>Typ organizace</t>
  </si>
  <si>
    <t>PO2-Udržitelnost energetiky a materiálových zdrojů-1. Udržitelná energetika-1.4 Elektrické sítě včetně akumulace energie-1.4.2 Modifikace sítí pro „demand-side management“</t>
  </si>
  <si>
    <t>M-uspořádání konference</t>
  </si>
  <si>
    <t>Kolín</t>
  </si>
  <si>
    <t>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</si>
  <si>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</si>
  <si>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</si>
  <si>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</si>
  <si>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</si>
  <si>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Cell biology</t>
  </si>
  <si>
    <t>Typ výzkumné organizace - podrobnější specifikace</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</si>
  <si>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</si>
  <si>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</si>
  <si>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</si>
  <si>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</si>
  <si>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Biology (theoretical, mathematical, thermal, cryobiology, biological rhythm), Evolutionary biology</t>
  </si>
  <si>
    <t>Hlavní obor FORD</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</si>
  <si>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</si>
  <si>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</si>
  <si>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</si>
  <si>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</si>
  <si>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</si>
  <si>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</si>
  <si>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</si>
  <si>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</si>
  <si>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</si>
  <si>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Reproductive biology (medical aspects to be 3)</t>
  </si>
  <si>
    <t>CB - Analytická chemie, separace</t>
  </si>
  <si>
    <t>Stát</t>
  </si>
  <si>
    <t>Česká republika</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</si>
  <si>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</si>
  <si>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</si>
  <si>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</si>
  <si>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</si>
  <si>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</si>
  <si>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</si>
  <si>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</si>
  <si>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Vedlejší obor FORD</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</si>
  <si>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</si>
  <si>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</si>
  <si>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</si>
  <si>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Virology</t>
  </si>
  <si>
    <t>Další vedjelší obor FORD</t>
  </si>
  <si>
    <t>CE - Biochemie</t>
  </si>
  <si>
    <t>PO2-Udržitelnost energetiky a materiálových zdrojů-1. Udržitelná energetika-1.5 Výroba a distribuce tepla/chladu, včetně kogenerace a trigenerace-1.5.6 Alternativní zdroje – využití odpadů</t>
  </si>
  <si>
    <t>V-výzkumná zpráva</t>
  </si>
  <si>
    <t>Most</t>
  </si>
  <si>
    <t>Biochemistry and molecular biology</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</si>
  <si>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</si>
  <si>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</si>
  <si>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</si>
  <si>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</si>
  <si>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</si>
  <si>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</si>
  <si>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</si>
  <si>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</si>
  <si>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</si>
  <si>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</si>
  <si>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</si>
  <si>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</si>
  <si>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</si>
  <si>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</si>
  <si>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</si>
  <si>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</si>
  <si>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</si>
  <si>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</si>
  <si>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</si>
  <si>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</si>
  <si>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</si>
  <si>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</si>
  <si>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</si>
  <si>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</si>
  <si>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</si>
  <si>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</si>
  <si>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</si>
  <si>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</si>
  <si>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</si>
  <si>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</si>
  <si>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</si>
  <si>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</si>
  <si>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</si>
  <si>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</si>
  <si>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</si>
  <si>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</si>
  <si>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</si>
  <si>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</si>
  <si>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</si>
  <si>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</si>
  <si>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</si>
  <si>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</si>
  <si>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</si>
  <si>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</si>
  <si>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</si>
  <si>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</si>
  <si>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</si>
  <si>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</si>
  <si>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</si>
  <si>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</si>
  <si>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</si>
  <si>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</si>
  <si>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</si>
  <si>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</si>
  <si>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</si>
  <si>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</si>
  <si>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</si>
  <si>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</si>
  <si>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</si>
  <si>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</si>
  <si>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</si>
  <si>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</si>
  <si>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</si>
  <si>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</si>
  <si>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</si>
  <si>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</si>
  <si>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</si>
  <si>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</si>
  <si>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</si>
  <si>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</si>
  <si>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</si>
  <si>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</si>
  <si>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</si>
  <si>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</si>
  <si>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</si>
  <si>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</si>
  <si>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</si>
  <si>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</si>
  <si>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</si>
  <si>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</si>
  <si>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</si>
  <si>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</si>
  <si>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</si>
  <si>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</si>
  <si>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</si>
  <si>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</si>
  <si>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</si>
  <si>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</si>
  <si>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</si>
  <si>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ED - Fyziologie</t>
  </si>
  <si>
    <t>PO3-Prostředí pro kvalitní život-1. Přírodní zdroje-1.4 Ovzduší-1.4.1 Omezení emisí znečišťujících látek z antropogenních zdrojů</t>
  </si>
  <si>
    <t>Semily</t>
  </si>
  <si>
    <t>Computer hardware and architecture</t>
  </si>
  <si>
    <t>EE - Mikrobiologie, virologie</t>
  </si>
  <si>
    <t>PO3-Prostředí pro kvalitní život-1. Přírodní zdroje-1.4 Ovzduší-1.4.2 Mechanismy šíření a depozice znečišťujících látek</t>
  </si>
  <si>
    <t>Sokolov</t>
  </si>
  <si>
    <t>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</si>
  <si>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</si>
  <si>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</si>
  <si>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</si>
  <si>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</si>
  <si>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</si>
  <si>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</si>
  <si>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</si>
  <si>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</si>
  <si>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EH - Ekologie – společenstva</t>
  </si>
  <si>
    <t>PO3-Prostředí pro kvalitní život-2. Globální změny-2.2 Biogeochemické cykly dusíku a fosforu-2.2.1 Optimalizovat toky reaktivních forem dusíku a fosforu (Nr a Pr)</t>
  </si>
  <si>
    <t>Šumperk</t>
  </si>
  <si>
    <t>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</si>
  <si>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</si>
  <si>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</si>
  <si>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</si>
  <si>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</si>
  <si>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</si>
  <si>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</si>
  <si>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</si>
  <si>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</si>
  <si>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</si>
  <si>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</si>
  <si>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</si>
  <si>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</si>
  <si>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Příjmení</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</si>
  <si>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</si>
  <si>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</si>
  <si>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</si>
  <si>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</si>
  <si>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</si>
  <si>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</si>
  <si>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</si>
  <si>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</si>
  <si>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Role</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</si>
  <si>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</si>
  <si>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</si>
  <si>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</si>
  <si>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</si>
  <si>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</si>
  <si>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</si>
  <si>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</si>
  <si>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</si>
  <si>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</si>
  <si>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</si>
  <si>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</si>
  <si>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</si>
  <si>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</si>
  <si>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</si>
  <si>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</si>
  <si>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</si>
  <si>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</si>
  <si>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</si>
  <si>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</si>
  <si>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</si>
  <si>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</si>
  <si>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</si>
  <si>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</si>
  <si>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</si>
  <si>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</si>
  <si>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</si>
  <si>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</si>
  <si>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</si>
  <si>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</si>
  <si>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</si>
  <si>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</si>
  <si>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</si>
  <si>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</si>
  <si>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</si>
  <si>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</si>
  <si>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</si>
  <si>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</si>
  <si>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</si>
  <si>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</si>
  <si>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</si>
  <si>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</si>
  <si>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</si>
  <si>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</si>
  <si>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</si>
  <si>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</si>
  <si>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</si>
  <si>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</si>
  <si>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</si>
  <si>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</si>
  <si>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</si>
  <si>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</si>
  <si>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</si>
  <si>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</si>
  <si>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</si>
  <si>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</si>
  <si>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</si>
  <si>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</si>
  <si>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</si>
  <si>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</si>
  <si>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</si>
  <si>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</si>
  <si>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</si>
  <si>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</si>
  <si>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</si>
  <si>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</si>
  <si>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</si>
  <si>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</si>
  <si>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</si>
  <si>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</si>
  <si>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</si>
  <si>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</si>
  <si>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</si>
  <si>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</si>
  <si>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</si>
  <si>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</si>
  <si>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</si>
  <si>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</si>
  <si>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</si>
  <si>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</si>
  <si>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</si>
  <si>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</si>
  <si>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</si>
  <si>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</si>
  <si>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</si>
  <si>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</si>
  <si>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</si>
  <si>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</si>
  <si>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</si>
  <si>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</si>
  <si>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</si>
  <si>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</si>
  <si>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</si>
  <si>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</si>
  <si>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</si>
  <si>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</si>
  <si>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</si>
  <si>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</si>
  <si>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</si>
  <si>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</si>
  <si>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</si>
  <si>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</si>
  <si>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</si>
  <si>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</si>
  <si>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</si>
  <si>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</si>
  <si>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</si>
  <si>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</si>
  <si>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</si>
  <si>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</si>
  <si>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</si>
  <si>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</si>
  <si>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</si>
  <si>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</si>
  <si>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</si>
  <si>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</si>
  <si>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</si>
  <si>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</si>
  <si>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</si>
  <si>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</si>
  <si>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</si>
  <si>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</si>
  <si>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</si>
  <si>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</si>
  <si>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</si>
  <si>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</si>
  <si>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</si>
  <si>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</si>
  <si>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</si>
  <si>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</si>
  <si>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</si>
  <si>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</si>
  <si>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</si>
  <si>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</si>
  <si>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</si>
  <si>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</si>
  <si>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</si>
  <si>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</si>
  <si>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</si>
  <si>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</si>
  <si>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</si>
  <si>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</si>
  <si>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</si>
  <si>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</si>
  <si>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</si>
  <si>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</si>
  <si>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</si>
  <si>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</si>
  <si>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</si>
  <si>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</si>
  <si>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</si>
  <si>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</si>
  <si>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</si>
  <si>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</si>
  <si>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</si>
  <si>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</si>
  <si>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</si>
  <si>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</si>
  <si>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</si>
  <si>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</si>
  <si>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</si>
  <si>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</si>
  <si>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</si>
  <si>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</si>
  <si>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</si>
  <si>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</si>
  <si>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</si>
  <si>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</si>
  <si>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</si>
  <si>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</si>
  <si>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</si>
  <si>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</si>
  <si>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</si>
  <si>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</si>
  <si>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</si>
  <si>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</si>
  <si>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</si>
  <si>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</si>
  <si>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</si>
  <si>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</si>
  <si>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</si>
  <si>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</si>
  <si>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</si>
  <si>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</si>
  <si>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</si>
  <si>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</si>
  <si>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</si>
  <si>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</si>
  <si>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</si>
  <si>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</si>
  <si>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</si>
  <si>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</si>
  <si>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</si>
  <si>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</si>
  <si>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</si>
  <si>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</si>
  <si>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</si>
  <si>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</si>
  <si>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</si>
  <si>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</si>
  <si>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</si>
  <si>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</si>
  <si>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</si>
  <si>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</si>
  <si>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</si>
  <si>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</si>
  <si>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</si>
  <si>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</si>
  <si>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</si>
  <si>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</si>
  <si>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</si>
  <si>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</si>
  <si>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</si>
  <si>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</si>
  <si>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</si>
  <si>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</si>
  <si>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</si>
  <si>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</si>
  <si>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</si>
  <si>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</si>
  <si>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</si>
  <si>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</si>
  <si>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</si>
  <si>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</si>
  <si>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</si>
  <si>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</si>
  <si>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</si>
  <si>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</si>
  <si>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</si>
  <si>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</si>
  <si>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</si>
  <si>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</si>
  <si>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</si>
  <si>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</si>
  <si>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</si>
  <si>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</si>
  <si>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</si>
  <si>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</si>
  <si>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</si>
  <si>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</si>
  <si>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</si>
  <si>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</si>
  <si>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</si>
  <si>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</si>
  <si>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</si>
  <si>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</si>
  <si>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</si>
  <si>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</si>
  <si>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</si>
  <si>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</si>
  <si>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</si>
  <si>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</si>
  <si>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</si>
  <si>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</si>
  <si>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</si>
  <si>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</si>
  <si>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</si>
  <si>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</si>
  <si>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</si>
  <si>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</si>
  <si>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</si>
  <si>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</si>
  <si>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</si>
  <si>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</si>
  <si>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</si>
  <si>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</si>
  <si>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Vlastnická struktura</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</si>
  <si>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</si>
  <si>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</si>
  <si>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</si>
  <si>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</si>
  <si>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</si>
  <si>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</si>
  <si>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</si>
  <si>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</si>
  <si>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</si>
  <si>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</si>
  <si>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</si>
  <si>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</si>
  <si>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</si>
  <si>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</si>
  <si>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</si>
  <si>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</si>
  <si>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</si>
  <si>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</si>
  <si>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</si>
  <si>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</si>
  <si>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</si>
  <si>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Vlastníci/Akcionáři</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</si>
  <si>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</si>
  <si>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</si>
  <si>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</si>
  <si>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</si>
  <si>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</si>
  <si>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</si>
  <si>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</si>
  <si>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</si>
  <si>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</si>
  <si>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</si>
  <si>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</si>
  <si>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</si>
  <si>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</si>
  <si>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</si>
  <si>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</si>
  <si>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</si>
  <si>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Výše podílu v %</t>
  </si>
  <si>
    <t>Komentář k výši podílu</t>
  </si>
  <si>
    <t>Beneficienti</t>
  </si>
  <si>
    <t>Majetkové účasti</t>
  </si>
  <si>
    <t xml:space="preserve">Uvěďte alespoň jeden výsledek. Výsledky, které zde budou uvedeny, musí být uvedeny také v pre-proposal form a full proposal form. </t>
  </si>
  <si>
    <t>1. Výsledek</t>
  </si>
  <si>
    <t>2. Výsledek</t>
  </si>
  <si>
    <t>Název výsledku</t>
  </si>
  <si>
    <t>Druh výsledku</t>
  </si>
  <si>
    <t>Experimentální vývoj</t>
  </si>
  <si>
    <t>Experimentální vývoj
Max. míra podpory při doložení účinné spolupráce</t>
  </si>
  <si>
    <t>Malé podniky</t>
  </si>
  <si>
    <t>Střední podniky</t>
  </si>
  <si>
    <t>Velké podniky</t>
  </si>
  <si>
    <t>Výzkumné organizace</t>
  </si>
  <si>
    <t>Ukazatel</t>
  </si>
  <si>
    <t>Jednotka</t>
  </si>
  <si>
    <t>%</t>
  </si>
  <si>
    <t>Celkem</t>
  </si>
  <si>
    <t>Osobní náklady</t>
  </si>
  <si>
    <t>Náklady na subdodávky</t>
  </si>
  <si>
    <t xml:space="preserve">Způsob vykazování nepřímých nákladů </t>
  </si>
  <si>
    <t>Ochrana duševního vlastnictví</t>
  </si>
  <si>
    <t>€</t>
  </si>
  <si>
    <t>Provozní náklady + cestovné</t>
  </si>
  <si>
    <t>Nepřímé náklady/režie</t>
  </si>
  <si>
    <t>Náklady celkem</t>
  </si>
  <si>
    <t>Zdroje celkem</t>
  </si>
  <si>
    <t>Self-financing</t>
  </si>
  <si>
    <t>Intenzita podpory</t>
  </si>
  <si>
    <t>Míra podpory</t>
  </si>
  <si>
    <t>Vyberte</t>
  </si>
  <si>
    <t>List  "Výsledky"</t>
  </si>
  <si>
    <t xml:space="preserve">Popis cílů NPOV ke stažení zde. </t>
  </si>
  <si>
    <t>Klasifikace oborů CEP</t>
  </si>
  <si>
    <t>Detailní výpis oborů FORD</t>
  </si>
  <si>
    <t>Definice podniku v obtížích</t>
  </si>
  <si>
    <t>Obdobné a související projekty, výzkumné záměry a výsledky</t>
  </si>
  <si>
    <t>Identifikační kód projektu</t>
  </si>
  <si>
    <t>Identifikační údaje projektu</t>
  </si>
  <si>
    <t>Statutární orgán</t>
  </si>
  <si>
    <r>
      <rPr>
        <b/>
        <sz val="10"/>
        <color rgb="FFC00000"/>
        <rFont val="Arial"/>
        <family val="2"/>
        <charset val="238"/>
      </rPr>
      <t>Člen 1:</t>
    </r>
    <r>
      <rPr>
        <b/>
        <sz val="10"/>
        <rFont val="Arial"/>
        <family val="2"/>
        <charset val="238"/>
      </rPr>
      <t xml:space="preserve">     Jméno</t>
    </r>
  </si>
  <si>
    <r>
      <rPr>
        <b/>
        <sz val="10"/>
        <color rgb="FFC00000"/>
        <rFont val="Arial"/>
        <family val="2"/>
        <charset val="238"/>
      </rPr>
      <t>Člen 2:</t>
    </r>
    <r>
      <rPr>
        <b/>
        <sz val="10"/>
        <rFont val="Arial"/>
        <family val="2"/>
        <charset val="238"/>
      </rPr>
      <t xml:space="preserve">     Jméno</t>
    </r>
  </si>
  <si>
    <r>
      <rPr>
        <b/>
        <sz val="10"/>
        <color rgb="FFC00000"/>
        <rFont val="Arial"/>
        <family val="2"/>
        <charset val="238"/>
      </rPr>
      <t>Člen 3:</t>
    </r>
    <r>
      <rPr>
        <b/>
        <sz val="10"/>
        <rFont val="Arial"/>
        <family val="2"/>
        <charset val="238"/>
      </rPr>
      <t xml:space="preserve">     Jméno</t>
    </r>
  </si>
  <si>
    <r>
      <rPr>
        <b/>
        <sz val="10"/>
        <color rgb="FFC00000"/>
        <rFont val="Arial"/>
        <family val="2"/>
        <charset val="238"/>
      </rPr>
      <t>Člen 4:</t>
    </r>
    <r>
      <rPr>
        <b/>
        <sz val="10"/>
        <rFont val="Arial"/>
        <family val="2"/>
        <charset val="238"/>
      </rPr>
      <t xml:space="preserve">     Jméno</t>
    </r>
  </si>
  <si>
    <r>
      <rPr>
        <b/>
        <sz val="10"/>
        <color rgb="FFC00000"/>
        <rFont val="Arial"/>
        <family val="2"/>
        <charset val="238"/>
      </rPr>
      <t>Člen 5:</t>
    </r>
    <r>
      <rPr>
        <b/>
        <sz val="10"/>
        <rFont val="Arial"/>
        <family val="2"/>
        <charset val="238"/>
      </rPr>
      <t xml:space="preserve">     Jméno</t>
    </r>
  </si>
  <si>
    <r>
      <rPr>
        <b/>
        <sz val="10"/>
        <color rgb="FFC00000"/>
        <rFont val="Arial"/>
        <family val="2"/>
        <charset val="238"/>
      </rPr>
      <t>Člen 6:</t>
    </r>
    <r>
      <rPr>
        <b/>
        <sz val="10"/>
        <rFont val="Arial"/>
        <family val="2"/>
        <charset val="238"/>
      </rPr>
      <t xml:space="preserve">     Jméno</t>
    </r>
  </si>
  <si>
    <r>
      <rPr>
        <b/>
        <sz val="10"/>
        <color rgb="FFC00000"/>
        <rFont val="Arial"/>
        <family val="2"/>
        <charset val="238"/>
      </rPr>
      <t>1.</t>
    </r>
    <r>
      <rPr>
        <b/>
        <sz val="10"/>
        <rFont val="Arial"/>
        <family val="2"/>
        <charset val="238"/>
      </rPr>
      <t xml:space="preserve">     Jméno</t>
    </r>
  </si>
  <si>
    <r>
      <rPr>
        <b/>
        <sz val="10"/>
        <color rgb="FFC00000"/>
        <rFont val="Arial"/>
        <family val="2"/>
        <charset val="238"/>
      </rPr>
      <t>2.</t>
    </r>
    <r>
      <rPr>
        <b/>
        <sz val="10"/>
        <rFont val="Arial"/>
        <family val="2"/>
        <charset val="238"/>
      </rPr>
      <t xml:space="preserve">     Jméno</t>
    </r>
  </si>
  <si>
    <r>
      <rPr>
        <b/>
        <sz val="10"/>
        <color rgb="FFC00000"/>
        <rFont val="Arial"/>
        <family val="2"/>
        <charset val="238"/>
      </rPr>
      <t>3.</t>
    </r>
    <r>
      <rPr>
        <b/>
        <sz val="10"/>
        <rFont val="Arial"/>
        <family val="2"/>
        <charset val="238"/>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</si>
  <si>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</si>
  <si>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t>Finanční plán hlavního uchazeče</t>
  </si>
  <si>
    <t>Průmyslový výzkum</t>
  </si>
  <si>
    <t>Průmyslový výzkum
Max. míra podpory při doložení účinné spolupráce</t>
  </si>
  <si>
    <t>Průmyslový výzkum (PV)</t>
  </si>
  <si>
    <t>Název organizace:</t>
  </si>
  <si>
    <t>Maximální míra podpory dle typu podniku</t>
  </si>
  <si>
    <t>Splňujete podmínky účinné spolupráce a podmínky pro navýšení intenzity podpory o 15 %?</t>
  </si>
  <si>
    <t xml:space="preserve">Maximální míra podpory  </t>
  </si>
  <si>
    <t xml:space="preserve">    Dopočteno automaticky.</t>
  </si>
  <si>
    <t>Rok 1</t>
  </si>
  <si>
    <t>Rok 2</t>
  </si>
  <si>
    <t>Rok 3</t>
  </si>
  <si>
    <t>Kontrola výše nákladů na subdodávky</t>
  </si>
  <si>
    <t xml:space="preserve">Náklady na PV </t>
  </si>
  <si>
    <t>Náklady na EV</t>
  </si>
  <si>
    <t>Všeobecné podmínky</t>
  </si>
  <si>
    <t xml:space="preserve">Maximální míra podpory na projekt </t>
  </si>
  <si>
    <t>Pokračovat na další stránku</t>
  </si>
  <si>
    <t>Popište uplatnění výsledku v praxi. Jakou předpokládáte aplikovanost (uplatnění) výsledku v horizontu tří let?</t>
  </si>
  <si>
    <t>Pokračovat na konečný přehled</t>
  </si>
  <si>
    <t>Hlavní uchazeč</t>
  </si>
  <si>
    <t>Finanční plán projektu</t>
  </si>
  <si>
    <t>Podíly kategorií výzkumu PV/EV</t>
  </si>
  <si>
    <r>
      <rPr>
        <b/>
        <sz val="10"/>
        <color rgb="FFC00000"/>
        <rFont val="Arial"/>
        <family val="2"/>
        <charset val="238"/>
      </rPr>
      <t>4.</t>
    </r>
    <r>
      <rPr>
        <b/>
        <sz val="10"/>
        <rFont val="Arial"/>
        <family val="2"/>
        <charset val="238"/>
      </rPr>
      <t xml:space="preserve">     Jméno</t>
    </r>
  </si>
  <si>
    <r>
      <rPr>
        <b/>
        <sz val="10"/>
        <color rgb="FFC00000"/>
        <rFont val="Arial"/>
        <family val="2"/>
        <charset val="238"/>
      </rPr>
      <t>5.</t>
    </r>
    <r>
      <rPr>
        <b/>
        <sz val="10"/>
        <rFont val="Arial"/>
        <family val="2"/>
        <charset val="238"/>
      </rPr>
      <t xml:space="preserve">     Jméno</t>
    </r>
  </si>
  <si>
    <r>
      <rPr>
        <b/>
        <sz val="10"/>
        <color rgb="FFC00000"/>
        <rFont val="Arial"/>
        <family val="2"/>
        <charset val="238"/>
      </rPr>
      <t>6.</t>
    </r>
    <r>
      <rPr>
        <b/>
        <sz val="10"/>
        <rFont val="Arial"/>
        <family val="2"/>
        <charset val="238"/>
      </rPr>
      <t xml:space="preserve">     Jméno</t>
    </r>
  </si>
  <si>
    <r>
      <rPr>
        <b/>
        <sz val="10"/>
        <color rgb="FFC00000"/>
        <rFont val="Arial"/>
        <family val="2"/>
        <charset val="238"/>
      </rPr>
      <t>1.</t>
    </r>
    <r>
      <rPr>
        <b/>
        <sz val="10"/>
        <rFont val="Arial"/>
        <family val="2"/>
        <charset val="238"/>
      </rPr>
      <t xml:space="preserve">     Obchodní jméno</t>
    </r>
  </si>
  <si>
    <r>
      <rPr>
        <b/>
        <sz val="10"/>
        <color rgb="FFC00000"/>
        <rFont val="Arial"/>
        <family val="2"/>
        <charset val="238"/>
      </rPr>
      <t>2.</t>
    </r>
    <r>
      <rPr>
        <b/>
        <sz val="10"/>
        <rFont val="Arial"/>
        <family val="2"/>
        <charset val="238"/>
      </rPr>
      <t xml:space="preserve">     Obchodní jméno</t>
    </r>
  </si>
  <si>
    <r>
      <rPr>
        <b/>
        <sz val="10"/>
        <color rgb="FFC00000"/>
        <rFont val="Arial"/>
        <family val="2"/>
        <charset val="238"/>
      </rPr>
      <t>3.</t>
    </r>
    <r>
      <rPr>
        <b/>
        <sz val="10"/>
        <rFont val="Arial"/>
        <family val="2"/>
        <charset val="238"/>
      </rPr>
      <t xml:space="preserve">     Obchodní jméno</t>
    </r>
  </si>
  <si>
    <r>
      <rPr>
        <b/>
        <sz val="10"/>
        <color rgb="FFC00000"/>
        <rFont val="Arial"/>
        <family val="2"/>
        <charset val="238"/>
      </rPr>
      <t>4.</t>
    </r>
    <r>
      <rPr>
        <b/>
        <sz val="10"/>
        <rFont val="Arial"/>
        <family val="2"/>
        <charset val="238"/>
      </rPr>
      <t xml:space="preserve">     Obchodní jméno</t>
    </r>
  </si>
  <si>
    <r>
      <rPr>
        <b/>
        <sz val="10"/>
        <color rgb="FFC00000"/>
        <rFont val="Arial"/>
        <family val="2"/>
        <charset val="238"/>
      </rPr>
      <t>5.</t>
    </r>
    <r>
      <rPr>
        <b/>
        <sz val="10"/>
        <rFont val="Arial"/>
        <family val="2"/>
        <charset val="238"/>
      </rPr>
      <t xml:space="preserve">     Obchodní jméno</t>
    </r>
  </si>
  <si>
    <r>
      <rPr>
        <b/>
        <sz val="10"/>
        <color rgb="FFC00000"/>
        <rFont val="Arial"/>
        <family val="2"/>
        <charset val="238"/>
      </rPr>
      <t>6.</t>
    </r>
    <r>
      <rPr>
        <b/>
        <sz val="10"/>
        <rFont val="Arial"/>
        <family val="2"/>
        <charset val="238"/>
      </rPr>
      <t xml:space="preserve">     Obchodní jméno</t>
    </r>
  </si>
  <si>
    <r>
      <t xml:space="preserve">  </t>
    </r>
    <r>
      <rPr>
        <b/>
        <sz val="10"/>
        <color rgb="FFC00000"/>
        <rFont val="Arial"/>
        <family val="2"/>
        <charset val="238"/>
      </rPr>
      <t xml:space="preserve"> 1. </t>
    </r>
    <r>
      <rPr>
        <b/>
        <sz val="10"/>
        <rFont val="Arial"/>
        <family val="2"/>
        <charset val="238"/>
      </rPr>
      <t xml:space="preserve">    Obchodní jméno</t>
    </r>
  </si>
  <si>
    <r>
      <t xml:space="preserve">  </t>
    </r>
    <r>
      <rPr>
        <b/>
        <sz val="10"/>
        <color rgb="FFC00000"/>
        <rFont val="Arial"/>
        <family val="2"/>
        <charset val="238"/>
      </rPr>
      <t xml:space="preserve"> 2. </t>
    </r>
    <r>
      <rPr>
        <b/>
        <sz val="10"/>
        <rFont val="Arial"/>
        <family val="2"/>
        <charset val="238"/>
      </rPr>
      <t xml:space="preserve">    Obchodní jméno</t>
    </r>
  </si>
  <si>
    <r>
      <t xml:space="preserve">  </t>
    </r>
    <r>
      <rPr>
        <b/>
        <sz val="10"/>
        <color rgb="FFC00000"/>
        <rFont val="Arial"/>
        <family val="2"/>
        <charset val="238"/>
      </rPr>
      <t xml:space="preserve"> 3. </t>
    </r>
    <r>
      <rPr>
        <b/>
        <sz val="10"/>
        <rFont val="Arial"/>
        <family val="2"/>
        <charset val="238"/>
      </rPr>
      <t xml:space="preserve">    Obchodní jméno</t>
    </r>
  </si>
  <si>
    <r>
      <t xml:space="preserve">  </t>
    </r>
    <r>
      <rPr>
        <b/>
        <sz val="10"/>
        <color rgb="FFC00000"/>
        <rFont val="Arial"/>
        <family val="2"/>
        <charset val="238"/>
      </rPr>
      <t xml:space="preserve"> 4. </t>
    </r>
    <r>
      <rPr>
        <b/>
        <sz val="10"/>
        <rFont val="Arial"/>
        <family val="2"/>
        <charset val="238"/>
      </rPr>
      <t xml:space="preserve">    Obchodní jméno</t>
    </r>
  </si>
  <si>
    <r>
      <t xml:space="preserve">  </t>
    </r>
    <r>
      <rPr>
        <b/>
        <sz val="10"/>
        <color rgb="FFC00000"/>
        <rFont val="Arial"/>
        <family val="2"/>
        <charset val="238"/>
      </rPr>
      <t xml:space="preserve"> 5. </t>
    </r>
    <r>
      <rPr>
        <b/>
        <sz val="10"/>
        <rFont val="Arial"/>
        <family val="2"/>
        <charset val="238"/>
      </rPr>
      <t xml:space="preserve">    Obchodní jméno</t>
    </r>
  </si>
  <si>
    <r>
      <t xml:space="preserve">  </t>
    </r>
    <r>
      <rPr>
        <b/>
        <sz val="10"/>
        <color rgb="FFC00000"/>
        <rFont val="Arial"/>
        <family val="2"/>
        <charset val="238"/>
      </rPr>
      <t xml:space="preserve"> 6. </t>
    </r>
    <r>
      <rPr>
        <b/>
        <sz val="10"/>
        <rFont val="Arial"/>
        <family val="2"/>
        <charset val="238"/>
      </rPr>
      <t xml:space="preserve">    Obchodní jméno</t>
    </r>
  </si>
  <si>
    <r>
      <rPr>
        <b/>
        <sz val="10"/>
        <color rgb="FFC00000"/>
        <rFont val="Arial"/>
        <family val="2"/>
        <charset val="238"/>
      </rPr>
      <t xml:space="preserve">1. </t>
    </r>
    <r>
      <rPr>
        <b/>
        <sz val="10"/>
        <rFont val="Arial"/>
        <family val="2"/>
        <charset val="238"/>
      </rPr>
      <t xml:space="preserve">    Obchodní jméno</t>
    </r>
  </si>
  <si>
    <r>
      <rPr>
        <b/>
        <sz val="10"/>
        <color rgb="FFC00000"/>
        <rFont val="Arial"/>
        <family val="2"/>
        <charset val="238"/>
      </rPr>
      <t xml:space="preserve">2. </t>
    </r>
    <r>
      <rPr>
        <b/>
        <sz val="10"/>
        <rFont val="Arial"/>
        <family val="2"/>
        <charset val="238"/>
      </rPr>
      <t xml:space="preserve">    Obchodní jméno</t>
    </r>
  </si>
  <si>
    <r>
      <rPr>
        <b/>
        <sz val="10"/>
        <color rgb="FFC00000"/>
        <rFont val="Arial"/>
        <family val="2"/>
        <charset val="238"/>
      </rPr>
      <t xml:space="preserve">3. </t>
    </r>
    <r>
      <rPr>
        <b/>
        <sz val="10"/>
        <rFont val="Arial"/>
        <family val="2"/>
        <charset val="238"/>
      </rPr>
      <t xml:space="preserve">    Obchodní jméno</t>
    </r>
  </si>
  <si>
    <r>
      <rPr>
        <b/>
        <sz val="10"/>
        <color rgb="FFC00000"/>
        <rFont val="Arial"/>
        <family val="2"/>
        <charset val="238"/>
      </rPr>
      <t xml:space="preserve">4. </t>
    </r>
    <r>
      <rPr>
        <b/>
        <sz val="10"/>
        <rFont val="Arial"/>
        <family val="2"/>
        <charset val="238"/>
      </rPr>
      <t xml:space="preserve">    Obchodní jméno</t>
    </r>
  </si>
  <si>
    <r>
      <rPr>
        <b/>
        <sz val="10"/>
        <color rgb="FFC00000"/>
        <rFont val="Arial"/>
        <family val="2"/>
        <charset val="238"/>
      </rPr>
      <t xml:space="preserve">5. </t>
    </r>
    <r>
      <rPr>
        <b/>
        <sz val="10"/>
        <rFont val="Arial"/>
        <family val="2"/>
        <charset val="238"/>
      </rPr>
      <t xml:space="preserve">    Obchodní jméno</t>
    </r>
  </si>
  <si>
    <r>
      <rPr>
        <b/>
        <sz val="10"/>
        <color rgb="FFC00000"/>
        <rFont val="Arial"/>
        <family val="2"/>
        <charset val="238"/>
      </rPr>
      <t xml:space="preserve">6. </t>
    </r>
    <r>
      <rPr>
        <b/>
        <sz val="10"/>
        <rFont val="Arial"/>
        <family val="2"/>
        <charset val="238"/>
      </rPr>
      <t xml:space="preserve">    Obchodní jméno</t>
    </r>
  </si>
  <si>
    <t>PO6-Bezpečná společnost -1. Bezpečnost občanů-1.1 Ochrana obyvatelstva-1.1.1 Podpora opatření a úkolů ochrany obyvatelstva</t>
  </si>
  <si>
    <t>PO1-Konkurenceschopná ekonomika založená na znalostech</t>
  </si>
  <si>
    <t>PO2-Udržitelnost energetiky a materiálových zdrojů</t>
  </si>
  <si>
    <t>PO3-Prostředí pro kvalitní život</t>
  </si>
  <si>
    <t>PO4-Sociální a kulturní výzvy</t>
  </si>
  <si>
    <t>PO5-Zdravá populace</t>
  </si>
  <si>
    <t>PO6-Bezpečná společnost</t>
  </si>
  <si>
    <t>Oblast</t>
  </si>
  <si>
    <t>Hlavní cíl</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</si>
  <si>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</si>
  <si>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</si>
  <si>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</si>
  <si>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</si>
  <si>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</si>
  <si>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</si>
  <si>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</si>
  <si>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</si>
  <si>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</si>
  <si>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</si>
  <si>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</si>
  <si>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</si>
  <si>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</si>
  <si>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</si>
  <si>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</si>
  <si>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</si>
  <si>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</si>
  <si>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</si>
  <si>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</si>
  <si>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</si>
  <si>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</si>
  <si>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</si>
  <si>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</si>
  <si>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</si>
  <si>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</si>
  <si>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</si>
  <si>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</si>
  <si>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</si>
  <si>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</si>
  <si>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</si>
  <si>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</si>
  <si>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</si>
  <si>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</si>
  <si>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</si>
  <si>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</si>
  <si>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</si>
  <si>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</si>
  <si>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</si>
  <si>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</si>
  <si>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</si>
  <si>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</si>
  <si>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</si>
  <si>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</si>
  <si>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</si>
  <si>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</si>
  <si>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</si>
  <si>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</si>
  <si>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</si>
  <si>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</si>
  <si>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</si>
  <si>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politika-1.1.1 Realizace komplexní podpory aktivního stárnutí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</si>
  <si>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</si>
  <si>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</si>
  <si>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</si>
  <si>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</si>
  <si>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</si>
  <si>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</si>
  <si>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</si>
  <si>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</si>
  <si>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</si>
  <si>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</si>
  <si>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</si>
  <si>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</si>
  <si>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</si>
  <si>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</si>
  <si>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</si>
  <si>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</si>
  <si>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</si>
  <si>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</si>
  <si>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</si>
  <si>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</si>
  <si>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</si>
  <si>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</si>
  <si>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</si>
  <si>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</si>
  <si>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</si>
  <si>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</si>
  <si>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Udržitelná energetika - 1.1 Obnovitelné zdroje energie-1.1.1 Vývoj ekonomicky efektivní solární energetiky</t>
  </si>
  <si>
    <t>1. Udržitelná energetika - 1.1 Obnovitelné zdroje energie-1.1.2 Vývoj ekonomicky efektivního využití geotermální energie</t>
  </si>
  <si>
    <t>1. Udržitelná energetika - 1.1 Obnovitelné zdroje energie-1.1.3 Vývoj ekonomicky efektivního využití biomasy</t>
  </si>
  <si>
    <t>1. Udržitelná energetika - 1.2 Jaderné zdroje energie-1.2.1 Efektivní dlouhodobé využití současných jaderných elektráren</t>
  </si>
  <si>
    <t>1. Udržitelná energetika - 1.2 Jaderné zdroje energie-1.2.2 Podpora bezpečnosti jaderných zařízení</t>
  </si>
  <si>
    <t>1. Udržitelná energetika - 1.2 Jaderné zdroje energie-1.2.3 Výzkum zajišťující podporu výstavby a provozu nových ekonomicky efektivních a bezpečných bloků</t>
  </si>
  <si>
    <t>1. Udržitelná energetika - 1.2 Jaderné zdroje energie-1.2.4 Výzkum a vývoj palivového cyklu</t>
  </si>
  <si>
    <t>1. Udržitelná energetika - 1.2 Jaderné zdroje energie-1.2.5 Ukládání radioaktivního odpadu a použitého paliva</t>
  </si>
  <si>
    <t>1. Udržitelná energetika - 1.2 Jaderné zdroje energie-1.2.6. Výzkum a vývoj v oblasti reaktorů IV. generace, zejména efektivních a bezpečných rychlých reaktorů</t>
  </si>
  <si>
    <t>1. Udržitelná energetika - 1.3 Fosilní zdroje energie-1.3.1 Ekonomicky efektivní a ekologická fosilní energetika a teplárenství</t>
  </si>
  <si>
    <t>1. Udržitelná energetika-1.4 Elektrické sítě včetně akumulace energie-1.4.1 Kapacita, spolehlivost a bezpečnost páteřních přenosových sítí elektřiny</t>
  </si>
  <si>
    <t>1. Udržitelná energetika-1.4 Elektrické sítě včetně akumulace energie-1.4.2 Modifikace sítí pro „demand-side management“</t>
  </si>
  <si>
    <t>1. Udržitelná energetika-1.4 Elektrické sítě včetně akumulace energie-1.4.3 Akumulace elektrické energie včetně využití vodní energie</t>
  </si>
  <si>
    <t>1. Udržitelná energetika-1.4 Elektrické sítě včetně akumulace energie-1.4.4 Bezpečnost a odolnost distribučních sítí</t>
  </si>
  <si>
    <t>1. Udržitelná energetika-1.5 Výroba a distribuce tepla/chladu, včetně kogenerace a trigenerace-1.5.1 Odběr tepla z elektráren v základním zatížení</t>
  </si>
  <si>
    <t>1. Udržitelná energetika-1.5 Výroba a distribuce tepla/chladu, včetně kogenerace a trigenerace-1.5.2 Vysokoúčinná kogenerace (trigenerace) ve zdrojích SCZT v provozech s dílčím zatížením (systémové služby)</t>
  </si>
  <si>
    <t>1. Udržitelná energetika-1.5 Výroba a distribuce tepla/chladu, včetně kogenerace a trigenerace-1.5.3 Distribuovaná kombinovaná výroba elektřiny, tepla a chladu ze všech typů zdrojů</t>
  </si>
  <si>
    <t>1. Udržitelná energetika-1.5 Výroba a distribuce tepla/chladu, včetně kogenerace a trigenerace-1.5.4 Přenos a akumulace tepla</t>
  </si>
  <si>
    <t>1. Udržitelná energetika-1.5 Výroba a distribuce tepla/chladu, včetně kogenerace a trigenerace-1.5.5 Efektivní řízení úpravy vnitřního prostředí</t>
  </si>
  <si>
    <t>1. Udržitelná energetika-1.5 Výroba a distribuce tepla/chladu, včetně kogenerace a trigenerace-1.5.6 Alternativní zdroje – využití odpadů</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</si>
  <si>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</si>
  <si>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</si>
  <si>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</si>
  <si>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</si>
  <si>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</si>
  <si>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</si>
  <si>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</si>
  <si>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</si>
  <si>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</si>
  <si>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</si>
  <si>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</si>
  <si>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</si>
  <si>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</si>
  <si>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</si>
  <si>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</si>
  <si>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</si>
  <si>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</si>
  <si>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</si>
  <si>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</si>
  <si>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</si>
  <si>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</si>
  <si>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</si>
  <si>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</si>
  <si>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</si>
  <si>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</si>
  <si>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</si>
  <si>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</si>
  <si>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</si>
  <si>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</si>
  <si>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</si>
  <si>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</si>
  <si>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</si>
  <si>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</si>
  <si>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</si>
  <si>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</si>
  <si>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</si>
  <si>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</si>
  <si>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</si>
  <si>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</si>
  <si>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</si>
  <si>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</si>
  <si>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</si>
  <si>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</si>
  <si>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</si>
  <si>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</si>
  <si>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</si>
  <si>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</si>
  <si>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</si>
  <si>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</si>
  <si>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</si>
  <si>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</si>
  <si>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</si>
  <si>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</si>
  <si>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</si>
  <si>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</si>
  <si>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</si>
  <si>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Využití (aplikace) nových poznatků z oblasti tzv. General Purpose Technologies - 1.1 GPTs pro inovace procesů, produktů a služeb-1.1.1 Dosáhnout nových užitných vlastností produktů s využitím nových poznatků v oblasti GPTs</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</si>
  <si>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</si>
  <si>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1. Využití (aplikace) nových poznatků z oblasti tzv. General Purpose Technologies - 1.1 GPTs pro inovace procesů, produktů a služeb-1.1.3 Zefektivnit nabízené služby i procesy v sektoru služeb s využitím GPTs</t>
  </si>
  <si>
    <t>1. Využití (aplikace) nových poznatků z oblasti tzv. General Purpose Technologies - 1.1 GPTs pro inovace procesů, produktů a služeb-1.1.4 Zefektivnit služby i procesy ve veřejném sektoru s využitím GPTs</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</si>
  <si>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</si>
  <si>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2. Posílení udržitelnosti výroby a dalších ekonomických aktivit - 2.1 Úspornost, efektivita a adaptabilita-2.1.2 Zvýšit úspornost, efektivitu a adaptabilitu ve strojírenství pro posílení globální konkurenceschopnosti v tomto odvětví</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</si>
  <si>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</si>
  <si>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2. Posílení udržitelnosti výroby a dalších ekonomických aktivit - 2.1 Úspornost, efektivita a adaptabilita-2.1.4 Zvýšit adaptabilitu produktů prostřednictvím interdisciplinárně zaměřeného výzkumu</t>
  </si>
  <si>
    <t>2. Posílení udržitelnosti výroby a dalších ekonomických aktivit - 2.2 Užitné vlastnosti produktů a služeb-2.2.1 Inovovat výrobky v odvětvích rozhodujících pro export prostřednictvím společných aktivit výrobní a výzkumné sféry</t>
  </si>
  <si>
    <t>2. Posílení udržitelnosti výroby a dalších ekonomických aktivit - 2.2 Užitné vlastnosti produktů a služeb-2.2.2 Posílit konkurenceschopnost produktů a služeb prostřednictvím zvyšování jejich užitných vlastnosti</t>
  </si>
  <si>
    <t>3. Posílení bezpečnosti a spolehlivosti - 3.1 Bezpečnost a spolehlivost produktů a služeb-3.1.1 Zavést komplexní přístup k bezpečnosti a spolehlivosti výrobků</t>
  </si>
  <si>
    <t>3. Posílení bezpečnosti a spolehlivosti - 3.1 Bezpečnost a spolehlivost produktů a služeb-3.1.2 Zvýšit spolehlivost a bezpečnost síťových systémů prostřednictvím rozvoje a zavedení chytrých sítí</t>
  </si>
  <si>
    <t>3. Posílení bezpečnosti a spolehlivosti - 3.2 Bezpečnost a spolehlivost procesů-3.2.1 Dosáhnout trvale vysokého stupně ochrany dat a zabezpečení komunikace v dynamicky se měnícím prostředí</t>
  </si>
  <si>
    <t>3. Posílení bezpečnosti a spolehlivosti - 3.2 Bezpečnost a spolehlivost procesů-3.2.2 Rozšířit využití a zvýšit kvalitu automatického řízení a robotizace</t>
  </si>
  <si>
    <t>3. Posílení bezpečnosti a spolehlivosti - 3.2 Bezpečnost a spolehlivost procesů-3.2.3 Zvýšit kvalitu monitoringu procesů a systémů včasné výstrahy</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</si>
  <si>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</si>
  <si>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4. Mapování a analýza konkurenčních výhod - 4.1 Identifikace nových příležitostí konkurenční výhody-4.1.1 Včasně identifikovat ekonomické příležitosti prostřednictvím kontinuálního monitorování a vyhodnocování globálních trendů</t>
  </si>
  <si>
    <t>Názvy organizací</t>
  </si>
  <si>
    <t>Typy organizací</t>
  </si>
  <si>
    <t xml:space="preserve">AV </t>
  </si>
  <si>
    <t>DU1</t>
  </si>
  <si>
    <t>DU2</t>
  </si>
  <si>
    <t>Experimentální vývoj (EV)</t>
  </si>
  <si>
    <t xml:space="preserve">Bez ohledu na počet uchazečů.                                                                       </t>
  </si>
  <si>
    <t>Maximální míra             podpory</t>
  </si>
  <si>
    <t xml:space="preserve">Maximální míra podpory </t>
  </si>
  <si>
    <t xml:space="preserve">Bez ohledu na počet uchazečů.                                                                        </t>
  </si>
  <si>
    <t>Náklady celkem (Total costs)</t>
  </si>
  <si>
    <t>Požadovaná podpora (Total resquested costs)</t>
  </si>
  <si>
    <t>Total costs</t>
  </si>
  <si>
    <t>Flat rate 25 %</t>
  </si>
  <si>
    <t>Při aktuálně dosažené intenzitě podpory.</t>
  </si>
  <si>
    <t>Definice druhů výsledků</t>
  </si>
  <si>
    <t xml:space="preserve">Splňujete podmínky účinné spolupráce a podmínky pro navýšení intenzity podpory o 15 %? </t>
  </si>
  <si>
    <t>V této výzvě nepatří mezi způsobilé náklady investice.</t>
  </si>
  <si>
    <t>Listy  "Finanční plán"</t>
  </si>
  <si>
    <t xml:space="preserve">Bez ohledu na počet uchazečů.                                                                                                                                                                                                  </t>
  </si>
  <si>
    <t>Požadovaná podpora</t>
  </si>
  <si>
    <t>V této společné výzvě nepatří mezi způsobilé náklady investice.</t>
  </si>
  <si>
    <t xml:space="preserve">           Eliška Šibrová</t>
  </si>
  <si>
    <t xml:space="preserve">           eliska.sibrova@tacr.cz</t>
  </si>
  <si>
    <r>
      <t xml:space="preserve">Projekt celkem </t>
    </r>
    <r>
      <rPr>
        <sz val="12"/>
        <rFont val="Arial"/>
        <family val="2"/>
        <charset val="238"/>
      </rPr>
      <t>(dopočítává se automaticky)</t>
    </r>
  </si>
  <si>
    <t>Výsledky projektu</t>
  </si>
  <si>
    <t>Pokyny pro vyplňování</t>
  </si>
  <si>
    <r>
      <rPr>
        <b/>
        <sz val="9"/>
        <color theme="2" tint="-0.749992370372631"/>
        <rFont val="Arial"/>
        <family val="2"/>
        <charset val="238"/>
      </rPr>
      <t>„Účinnou spoluprací“</t>
    </r>
    <r>
      <rPr>
        <sz val="9"/>
        <color theme="2" tint="-0.749992370372631"/>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</si>
  <si>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2" tint="-0.749992370372631"/>
        <rFont val="Arial"/>
        <family val="2"/>
        <charset val="238"/>
      </rPr>
      <t>Podmínky pro navýšení intenzity podpory o 15 procentních bodů (musí být splněna alespoň jedna z těchto podmínek):</t>
    </r>
    <r>
      <rPr>
        <sz val="9"/>
        <color theme="2" tint="-0.749992370372631"/>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</si>
  <si>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2" tint="-0.749992370372631"/>
        <rFont val="Arial"/>
        <family val="2"/>
        <charset val="238"/>
      </rPr>
      <t>Průmyslový výzkum</t>
    </r>
    <r>
      <rPr>
        <sz val="9"/>
        <color theme="2" tint="-0.749992370372631"/>
        <rFont val="Arial"/>
        <family val="2"/>
        <charset val="238"/>
      </rPr>
      <t xml:space="preserve"> je kategorie výzkumu a vývoje ve smyslu článku 2 odst. 85 Nařízení pojmenovaná v originálním znění, jako „industrial research”.                                                                                        </t>
    </r>
    <r>
      <rPr>
        <b/>
        <sz val="9"/>
        <color theme="2" tint="-0.749992370372631"/>
        <rFont val="Arial"/>
        <family val="2"/>
        <charset val="238"/>
      </rPr>
      <t>Experimentální vývoj</t>
    </r>
    <r>
      <rPr>
        <sz val="9"/>
        <color theme="2" tint="-0.749992370372631"/>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</si>
  <si>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t xml:space="preserve">Dofinancování z vlastních zdrojů (v EUR)                             </t>
  </si>
  <si>
    <t>Zdroje (v EUR)</t>
  </si>
  <si>
    <t>Náklady (v EUR) dle Všeobecných podmínek čl. 17</t>
  </si>
  <si>
    <t>Počet účastníků</t>
  </si>
  <si>
    <t>Způsob naplnění cílů programu a podprogramu</t>
  </si>
  <si>
    <t>Základní informace</t>
  </si>
  <si>
    <t>Popis výsledků</t>
  </si>
  <si>
    <t>Podprogram, do kterého je daný projekt podáván</t>
  </si>
  <si>
    <t xml:space="preserve">Plánovaný začátek řešení projektu </t>
  </si>
  <si>
    <t>Kontaktní osoba</t>
  </si>
  <si>
    <t>Uveďte prosím kontaktní osobu projektu, ideálně z řad hlavního uchazeče.
Může jít jak o jednoho z řešitelů, tak o administrativního pracovníka.</t>
  </si>
  <si>
    <t>Celé jméno</t>
  </si>
  <si>
    <t>Telefonní číslo</t>
  </si>
  <si>
    <t>E-mail</t>
  </si>
  <si>
    <r>
      <rPr>
        <sz val="10"/>
        <color theme="10"/>
        <rFont val="Arial"/>
        <family val="2"/>
        <charset val="238"/>
      </rPr>
      <t xml:space="preserve">   </t>
    </r>
    <r>
      <rPr>
        <u/>
        <sz val="10"/>
        <color theme="10"/>
        <rFont val="Arial"/>
        <family val="2"/>
        <charset val="238"/>
      </rPr>
      <t>Nařízení Evropské komise</t>
    </r>
  </si>
  <si>
    <r>
      <rPr>
        <sz val="10"/>
        <color theme="10"/>
        <rFont val="Arial"/>
        <family val="2"/>
        <charset val="238"/>
      </rPr>
      <t xml:space="preserve">    </t>
    </r>
    <r>
      <rPr>
        <u/>
        <sz val="10"/>
        <color theme="10"/>
        <rFont val="Arial"/>
        <family val="2"/>
        <charset val="238"/>
      </rPr>
      <t>Nařízení Evropské komise</t>
    </r>
  </si>
  <si>
    <t>TRL</t>
  </si>
  <si>
    <t>Je některý z českých uchazečů projektu podnikem v obtížích?</t>
  </si>
  <si>
    <t>Klasifikace oborů FORD (str. 58-60)</t>
  </si>
  <si>
    <t>Hlavní řešitel/ka</t>
  </si>
  <si>
    <t>Člen/ka řešitelského týmu</t>
  </si>
  <si>
    <t>Administrativní pracovník/nice</t>
  </si>
  <si>
    <t>Vykonávaná funkce</t>
  </si>
  <si>
    <r>
      <t xml:space="preserve">Procentuální podíl českého partnera na činnostech vedoucích k dosažení výsledku
</t>
    </r>
    <r>
      <rPr>
        <sz val="10"/>
        <rFont val="Arial"/>
        <family val="2"/>
        <charset val="238"/>
      </rPr>
      <t>(Vyjádřete číselně, např. 30 %)</t>
    </r>
  </si>
  <si>
    <t xml:space="preserve">Rodné číslo / IČ </t>
  </si>
  <si>
    <t xml:space="preserve">Rodné číslo / IČO </t>
  </si>
  <si>
    <t>Pole k vyplnění</t>
  </si>
  <si>
    <t>Pole je předvyplněno nebo se dopočítává automaticky</t>
  </si>
  <si>
    <t>Nepovinné pole</t>
  </si>
  <si>
    <t>Údaje dalšího českého účastníka č. 1</t>
  </si>
  <si>
    <r>
      <t>Údaje dalšího českého účastníka</t>
    </r>
    <r>
      <rPr>
        <b/>
        <sz val="12"/>
        <color rgb="FFFF0000"/>
        <rFont val="Arial"/>
        <family val="2"/>
        <charset val="238"/>
      </rPr>
      <t xml:space="preserve"> </t>
    </r>
    <r>
      <rPr>
        <b/>
        <sz val="12"/>
        <color theme="1"/>
        <rFont val="Arial"/>
        <family val="2"/>
        <charset val="238"/>
      </rPr>
      <t>č. 2</t>
    </r>
  </si>
  <si>
    <t>D - Další účastník</t>
  </si>
  <si>
    <t>Finanční plán dalšího účastníka č. 1</t>
  </si>
  <si>
    <t>Finanční plán dalšího účastníka č. 2</t>
  </si>
  <si>
    <t xml:space="preserve">Maximální výše podpory pro daný rok a typ subjektu 
dle Nařízení EK a národních podmínek výzvy   </t>
  </si>
  <si>
    <t>Další účastník č. 1</t>
  </si>
  <si>
    <t>Další účastník č. 2</t>
  </si>
  <si>
    <t>Existují nějaké obdobné projekty/výzkumné záměry?</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</si>
  <si>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</si>
  <si>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 xml:space="preserve">Komentář: </t>
  </si>
  <si>
    <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theme="1" tint="0.34998626667073579"/>
        <rFont val="Arial"/>
        <family val="2"/>
        <charset val="238"/>
      </rPr>
      <t>U výzkumných organizací není relevantní.</t>
    </r>
  </si>
  <si>
    <t>Pomocné výpočty podmíněné formátování</t>
  </si>
  <si>
    <t>HU</t>
  </si>
  <si>
    <t>DÚ1</t>
  </si>
  <si>
    <t>DÚ2</t>
  </si>
  <si>
    <t>Total requested
costs</t>
  </si>
  <si>
    <t>Kontrola výše nepřímých nákladů</t>
  </si>
  <si>
    <t>Metodou vykazování je míněno:</t>
  </si>
  <si>
    <r>
      <t xml:space="preserve">a) Vykazování skutečných nepřímých nákladů, tzv. metodou </t>
    </r>
    <r>
      <rPr>
        <sz val="9"/>
        <rFont val="Arial"/>
        <family val="2"/>
        <charset val="238"/>
      </rPr>
      <t>„</t>
    </r>
    <r>
      <rPr>
        <b/>
        <sz val="9"/>
        <rFont val="Arial"/>
        <family val="2"/>
        <charset val="238"/>
      </rPr>
      <t>full cost</t>
    </r>
    <r>
      <rPr>
        <sz val="9"/>
        <rFont val="Arial"/>
        <family val="2"/>
        <charset val="238"/>
      </rPr>
      <t>“</t>
    </r>
    <r>
      <rPr>
        <sz val="9"/>
        <color theme="2" tint="-0.749992370372631"/>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</si>
  <si>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Kontrola podpory za všechny české uchazeče za projekt </t>
    </r>
    <r>
      <rPr>
        <sz val="10"/>
        <rFont val="Arial"/>
        <family val="2"/>
        <charset val="238"/>
      </rPr>
      <t>(relevantní po vyplnění všech finančních plánů)</t>
    </r>
  </si>
  <si>
    <t>10101 Pure mathematics</t>
  </si>
  <si>
    <t>10102 Applied mathematics</t>
  </si>
  <si>
    <t>10103 Statistics and probability</t>
  </si>
  <si>
    <t>10201 Computer sciences, information science, bioinformathics (hardware development to be 2.2, social aspect to be 5.8)</t>
  </si>
  <si>
    <t>10301 Atomic, molecular and chemical physics (physics of atoms and molecules including collision, interaction with radiation, magnetic resonances, Mössbauer effect)</t>
  </si>
  <si>
    <t>10302 Condensed matter physics (including formerly solid state physics, supercond.)</t>
  </si>
  <si>
    <t>10303 Particles and field physics</t>
  </si>
  <si>
    <t>10304 Nuclear physics</t>
  </si>
  <si>
    <t>10305 Fluids and plasma physics (including surface physics)</t>
  </si>
  <si>
    <t>10306 Optics (including laser optics and
 quantum optics)</t>
  </si>
  <si>
    <t>10307 Acoustics</t>
  </si>
  <si>
    <t>10308 Astronomy (including astrophysics,
 space science)</t>
  </si>
  <si>
    <t>10401 Organic chemistry</t>
  </si>
  <si>
    <t>10402 Inorganic and nuclear chemistry</t>
  </si>
  <si>
    <t>10403 Physical chemistry</t>
  </si>
  <si>
    <t>10404 Polymer science</t>
  </si>
  <si>
    <t>10405 Electrochemistry (dry cells, batteries, fuel cells, corrosion metals, electrolysis)</t>
  </si>
  <si>
    <t>10406 Analytical chemistry</t>
  </si>
  <si>
    <t>10501 Hydrology</t>
  </si>
  <si>
    <t>10502 Oceanography</t>
  </si>
  <si>
    <t>10503 Water resources</t>
  </si>
  <si>
    <t>10504 Mineralogy</t>
  </si>
  <si>
    <t>10505 Geology</t>
  </si>
  <si>
    <t>10506 Paleontology</t>
  </si>
  <si>
    <t>10507 Volcanology</t>
  </si>
  <si>
    <t>10508 Physical geography</t>
  </si>
  <si>
    <t>10509 Meteorology and atmospheric sciences</t>
  </si>
  <si>
    <t>10510 Climatic research</t>
  </si>
  <si>
    <t>10511 Environmental sciences (social aspects to be 5.7)</t>
  </si>
  <si>
    <t>10601 Cell biology</t>
  </si>
  <si>
    <t>10602 Biology (theoretical, mathematical, thermal, cryobiology, biological rhythm), Evolutionary biology</t>
  </si>
  <si>
    <t>10603 Genetics and heredity (medical genetics to be 3)</t>
  </si>
  <si>
    <t>10604 Reproductive biology (medical aspects to be 3)</t>
  </si>
  <si>
    <t>10605 Developmental biology</t>
  </si>
  <si>
    <t>10606 Microbiology</t>
  </si>
  <si>
    <t>10607 Virology</t>
  </si>
  <si>
    <t>10608 Biochemistry and molecular biology</t>
  </si>
  <si>
    <t>10609 Biochemical research methods</t>
  </si>
  <si>
    <t>10610 Biophysics</t>
  </si>
  <si>
    <t>10611 Plant sciences, botany</t>
  </si>
  <si>
    <t>10612 Mycology</t>
  </si>
  <si>
    <t>10613 Zoology</t>
  </si>
  <si>
    <t>10614 Behavioral sciences biology</t>
  </si>
  <si>
    <t>10615 Ornithology</t>
  </si>
  <si>
    <t>10616 Entomology</t>
  </si>
  <si>
    <t>10617 Marine biology, freshwater biology, limnology</t>
  </si>
  <si>
    <t>10618 Ecology</t>
  </si>
  <si>
    <t>10619 Biodiversity conservation</t>
  </si>
  <si>
    <t>20101 Civil engineering</t>
  </si>
  <si>
    <t>20102 Construction engineering, Municipal and structural engineering</t>
  </si>
  <si>
    <t>20103 Architecture engineering</t>
  </si>
  <si>
    <t>20104 Transport engineering</t>
  </si>
  <si>
    <t>20201 Electrical and electronic engineering</t>
  </si>
  <si>
    <t>20202 Communication engineering and systems</t>
  </si>
  <si>
    <t>20203 Telecommunications</t>
  </si>
  <si>
    <t>20204 Robotics and automatic control</t>
  </si>
  <si>
    <t>20205 Automation and control systems</t>
  </si>
  <si>
    <t>20206 Computer hardware and architecture</t>
  </si>
  <si>
    <t>20301 Mechanical engineering</t>
  </si>
  <si>
    <t>20302 Applied mechanics</t>
  </si>
  <si>
    <t>20303 Thermodynamics</t>
  </si>
  <si>
    <t>20304 Aerospace engineering</t>
  </si>
  <si>
    <t>20305 Nuclear related engineering; (nuclear physics to be 1.3);</t>
  </si>
  <si>
    <t>20306 Audio engineering, reliability analysis</t>
  </si>
  <si>
    <t>Uvedené údaje se musí shodovat s údaji uvedenými 
v mezinárodní přihlášce.</t>
  </si>
  <si>
    <r>
      <rPr>
        <sz val="10"/>
        <color theme="2" tint="-0.749992370372631"/>
        <rFont val="Arial"/>
        <family val="2"/>
        <charset val="238"/>
      </rPr>
      <t xml:space="preserve">Částky uvádějte v celých eurech. </t>
    </r>
    <r>
      <rPr>
        <b/>
        <sz val="10"/>
        <color rgb="FFFF0000"/>
        <rFont val="Arial"/>
        <family val="2"/>
        <charset val="238"/>
      </rPr>
      <t>ČÁSTKA</t>
    </r>
    <r>
      <rPr>
        <sz val="10"/>
        <color theme="2" tint="-0.749992370372631"/>
        <rFont val="Arial"/>
        <family val="2"/>
        <charset val="238"/>
      </rPr>
      <t xml:space="preserve"> </t>
    </r>
    <r>
      <rPr>
        <b/>
        <sz val="10"/>
        <color rgb="FFFF0000"/>
        <rFont val="Arial"/>
        <family val="2"/>
        <charset val="238"/>
      </rPr>
      <t xml:space="preserve">CELKOVÝCH NÁKLADŮ MUSÍ ODPOVÍDAT ČÁSTCE </t>
    </r>
    <r>
      <rPr>
        <b/>
        <u/>
        <sz val="10"/>
        <color rgb="FFFF0000"/>
        <rFont val="Arial"/>
        <family val="2"/>
        <charset val="238"/>
      </rPr>
      <t>TOTAL COSTS</t>
    </r>
    <r>
      <rPr>
        <b/>
        <sz val="10"/>
        <color rgb="FFFF0000"/>
        <rFont val="Arial"/>
        <family val="2"/>
        <charset val="238"/>
      </rPr>
      <t xml:space="preserve"> UVEDENÉ V MEZINÁRODNÍ PŘIHLÁŠCE!</t>
    </r>
  </si>
  <si>
    <t>Total costs a Total requested cost (v EUR)</t>
  </si>
  <si>
    <r>
      <rPr>
        <b/>
        <sz val="9"/>
        <color theme="1" tint="0.249977111117893"/>
        <rFont val="Arial"/>
        <family val="2"/>
        <charset val="238"/>
      </rPr>
      <t>„Účinnou spoluprací“</t>
    </r>
    <r>
      <rPr>
        <sz val="9"/>
        <color theme="1" tint="0.249977111117893"/>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</si>
  <si>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theme="1" tint="0.249977111117893"/>
        <rFont val="Arial"/>
        <family val="2"/>
        <charset val="238"/>
      </rPr>
      <t>Podmínky pro navýšení intenzity podpory o 15 procentních bodů (musí být splněna alespoň jedna z těchto podmínek):</t>
    </r>
    <r>
      <rPr>
        <sz val="9"/>
        <color theme="1" tint="0.249977111117893"/>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</si>
  <si>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t xml:space="preserve">Uveďte procentní podíly těchto dvou typů výzkumu za daný rok řešení projektu. Součet podílů průmyslového výzkumu a experimentálního vývoje musí v každém roce činit 100 %.
</t>
    </r>
    <r>
      <rPr>
        <b/>
        <sz val="9"/>
        <color theme="1" tint="0.249977111117893"/>
        <rFont val="Arial"/>
        <family val="2"/>
        <charset val="238"/>
      </rPr>
      <t>Průmyslový výzkum</t>
    </r>
    <r>
      <rPr>
        <sz val="9"/>
        <color theme="1" tint="0.249977111117893"/>
        <rFont val="Arial"/>
        <family val="2"/>
        <charset val="238"/>
      </rPr>
      <t xml:space="preserve"> je kategorie výzkumu a vývoje ve smyslu článku 2 odst. 85 Nařízení pojmenovaná v originálním znění, jako „industrial research”.                                                                                        </t>
    </r>
    <r>
      <rPr>
        <b/>
        <sz val="9"/>
        <color theme="1" tint="0.249977111117893"/>
        <rFont val="Arial"/>
        <family val="2"/>
        <charset val="238"/>
      </rPr>
      <t>Experimentální vývoj</t>
    </r>
    <r>
      <rPr>
        <sz val="9"/>
        <color theme="1" tint="0.249977111117893"/>
        <rFont val="Arial"/>
        <family val="2"/>
        <charset val="238"/>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</si>
  <si>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t>a) Vykazování skutečných nepřímých nákladů, tzv. metodou „</t>
    </r>
    <r>
      <rPr>
        <b/>
        <sz val="9"/>
        <color theme="1" tint="0.249977111117893"/>
        <rFont val="Arial"/>
        <family val="2"/>
        <charset val="238"/>
      </rPr>
      <t>full cost</t>
    </r>
    <r>
      <rPr>
        <sz val="9"/>
        <color theme="1" tint="0.249977111117893"/>
        <rFont val="Arial"/>
        <family val="2"/>
        <charset val="238"/>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</si>
  <si>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t xml:space="preserve">Částky uvádějte v celých eurech. </t>
    </r>
    <r>
      <rPr>
        <b/>
        <sz val="10"/>
        <color rgb="FFFF0000"/>
        <rFont val="Arial"/>
        <family val="2"/>
        <charset val="238"/>
      </rPr>
      <t xml:space="preserve">ČÁSTKA CELKOVÉ POŽADOVANÉ PODPORY MUSÍ ODPOVÍDAT ČÁSTCE </t>
    </r>
    <r>
      <rPr>
        <b/>
        <u/>
        <sz val="10"/>
        <color rgb="FFFF0000"/>
        <rFont val="Arial"/>
        <family val="2"/>
        <charset val="238"/>
      </rPr>
      <t>TOTAL REQUESTED COSTS</t>
    </r>
    <r>
      <rPr>
        <b/>
        <sz val="10"/>
        <color rgb="FFFF0000"/>
        <rFont val="Arial"/>
        <family val="2"/>
        <charset val="238"/>
      </rPr>
      <t xml:space="preserve"> UVEDENÉ V MEZINÁRODNÍ PŘÍHLÁŠCE!</t>
    </r>
  </si>
  <si>
    <t>Popis činností českého/ých partnera/ů 
na dosažení výsledku</t>
  </si>
  <si>
    <t>Popis výsledku druhu "O"</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</si>
  <si>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</si>
  <si>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</si>
  <si>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</si>
  <si>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</si>
  <si>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</si>
  <si>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Výsledky PPŽ</t>
  </si>
  <si>
    <t>Vyberte možnost ze seznamu:</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</si>
  <si>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</si>
  <si>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</si>
  <si>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</si>
  <si>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</si>
  <si>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t xml:space="preserve">Rozdělení práv a přístup českého partnera 
k výsledkům, kterých český partner 
dosáhne společně se zahraničními partnery 
- </t>
    </r>
    <r>
      <rPr>
        <b/>
        <sz val="10"/>
        <color rgb="FFFF0000"/>
        <rFont val="Arial"/>
        <family val="2"/>
        <charset val="238"/>
      </rPr>
      <t>uveďte slovní popis i % podíl na výsledku</t>
    </r>
  </si>
  <si>
    <t>Vyplňte požadované údaje všech členů statutárního orgánu Vaší organizace.                                                                         
Pokud se jedná o méně než šest členů, nechte zbývající políčka prázdná.</t>
  </si>
  <si>
    <t>Výsledky EPSILON PP2</t>
  </si>
  <si>
    <t xml:space="preserve">Fuzit - užitný vzor </t>
  </si>
  <si>
    <t>Fprum - průmyslový vzor</t>
  </si>
  <si>
    <t>Gprot - prototyp</t>
  </si>
  <si>
    <t>Gfunk - funkční vzorek</t>
  </si>
  <si>
    <t>Hleg - výsledky promítnuté do právních předpisů a norem</t>
  </si>
  <si>
    <t>Hneleg - výsledky promítnuté do směrnic a předpisů nelegislativní povahy</t>
  </si>
  <si>
    <t>Hkonc - výsledky promítnuté do schválených strategických a koncepčních dokumentů VaVaI orgánů státní nebo veřejné správy</t>
  </si>
  <si>
    <t>Nmap - specializovaná mapa s odborným obsahem</t>
  </si>
  <si>
    <t>Nmet - certifikovaná metodika</t>
  </si>
  <si>
    <t>P - patent</t>
  </si>
  <si>
    <t>O - ostatní výsledky</t>
  </si>
  <si>
    <t>R - software</t>
  </si>
  <si>
    <t>Zpolop - poloprovoz</t>
  </si>
  <si>
    <t>Ztech - ověřená technologie</t>
  </si>
  <si>
    <t>Přepočet na české koruny se řídí kurzem ČNB, přičemž využit je kurz platný v poslední možný den odevzdání tzv. full proposals. Veškeré nákladové položky se zaokrouhlují na celá eura a koruny dolů.</t>
  </si>
  <si>
    <t>Máte k TA CR Application Form nějaké připomínky / náměty na zlepšení? Podělte se o ně s námi na níže uvedené e-mailové adrese. Za Vaši zpětnou vazbu budeme rádi.</t>
  </si>
  <si>
    <t>Název organizace</t>
  </si>
  <si>
    <t>Soubor funguje správně pouze v novějších verzích aplikace Excel (verze 2007 a novějši).</t>
  </si>
  <si>
    <t>Údaje hlavního českého uchazeče</t>
  </si>
  <si>
    <t>Vyplňte požadované údaje všech členů statutárního orgánu dalšího účastníka č.1.                                                                         Pokud se jedná o méně než šest členů, nechte zbývající políčka prázdná.</t>
  </si>
  <si>
    <t>Vyplňte požadované údaje všech členů statutárního orgánu dalšího účastníka č.2.                                                                         Pokud se jedná o méně než šest členů, nechte zbývající políčka prázdná.</t>
  </si>
  <si>
    <t>Uveďte obchodní jméno a IČ všech právnických osob, ve kterých má Vaše právnická osoba (firma/společnost) vlastnický podíl a jeho výši v procentech. Pokud žádný vlastnický podíl nemá, pole nevyplňujte.</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</si>
  <si>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</si>
  <si>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3. Výsledek</t>
  </si>
  <si>
    <t>4. Výsledek</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</si>
  <si>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</si>
  <si>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ostatní VO - výzkumná organizace mimo VVI, VVS a AV ČR</t>
  </si>
  <si>
    <t>Počet výsledků</t>
  </si>
  <si>
    <t>Nlec - léčebný postup</t>
  </si>
  <si>
    <t>Před odesláním TA CR Application form se ujistěte, že jsou vyplněna veškerá povinná pole. List "Projekt celkem" se dopočítává automaticky.</t>
  </si>
  <si>
    <t>Program</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</si>
  <si>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 přihlášce. </t>
  </si>
  <si>
    <t xml:space="preserve">Počet českých uchazečů v projektu
</t>
  </si>
  <si>
    <t xml:space="preserve">Plánovaný konec řešení projektu </t>
  </si>
  <si>
    <t xml:space="preserve">Program TA ČR, ze kterého bude 
projekt v případě úspěchu financovaný </t>
  </si>
  <si>
    <t>STARFOS</t>
  </si>
  <si>
    <t>Informační systém výzkumu, vývoje a inovací (IS VaVaI)</t>
  </si>
  <si>
    <t>Pokyny pro vyplnění jednotlivých buněk naleznete u ikonky informace či v pomocném rámečku po klepnutí na buňku. Pomocný rámeček zavřete stiknutím tlačítka Esc.</t>
  </si>
  <si>
    <t>Maximální míra podpory 
na projekt</t>
  </si>
  <si>
    <t>Vámi zadaná míra podpory na projekt</t>
  </si>
  <si>
    <t>Další přímé náklady</t>
  </si>
  <si>
    <r>
      <t xml:space="preserve">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osobních nákladů</t>
    </r>
    <r>
      <rPr>
        <sz val="9"/>
        <color theme="2" tint="-0.749992370372631"/>
        <rFont val="Arial"/>
        <family val="2"/>
        <charset val="238"/>
      </rPr>
      <t xml:space="preserve"> a </t>
    </r>
    <r>
      <rPr>
        <b/>
        <sz val="9"/>
        <color theme="2" tint="-0.749992370372631"/>
        <rFont val="Arial"/>
        <family val="2"/>
        <charset val="238"/>
      </rPr>
      <t>ostatních přímých nákladů</t>
    </r>
    <r>
      <rPr>
        <sz val="9"/>
        <color theme="2" tint="-0.749992370372631"/>
        <rFont val="Arial"/>
        <family val="2"/>
        <charset val="238"/>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</si>
  <si>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t>b) Vykazování nepřímých nákladů na základě pevné sazby, tzv. metodou „</t>
    </r>
    <r>
      <rPr>
        <b/>
        <sz val="9"/>
        <color theme="1" tint="0.249977111117893"/>
        <rFont val="Arial"/>
        <family val="2"/>
        <charset val="238"/>
      </rPr>
      <t>flat rate</t>
    </r>
    <r>
      <rPr>
        <sz val="9"/>
        <color theme="1" tint="0.249977111117893"/>
        <rFont val="Arial"/>
        <family val="2"/>
        <charset val="238"/>
      </rPr>
      <t xml:space="preserve">”, </t>
    </r>
    <r>
      <rPr>
        <b/>
        <sz val="9"/>
        <color theme="1" tint="0.249977111117893"/>
        <rFont val="Arial"/>
        <family val="2"/>
        <charset val="238"/>
      </rPr>
      <t>do výše 25 %</t>
    </r>
    <r>
      <rPr>
        <sz val="9"/>
        <color theme="1" tint="0.249977111117893"/>
        <rFont val="Arial"/>
        <family val="2"/>
        <charset val="238"/>
      </rPr>
      <t xml:space="preserve"> ze součtu skutečně vykázaných </t>
    </r>
    <r>
      <rPr>
        <b/>
        <sz val="9"/>
        <color theme="1" tint="0.249977111117893"/>
        <rFont val="Arial"/>
        <family val="2"/>
        <charset val="238"/>
      </rPr>
      <t xml:space="preserve">osobních nákladů </t>
    </r>
    <r>
      <rPr>
        <sz val="9"/>
        <color theme="1" tint="0.249977111117893"/>
        <rFont val="Arial"/>
        <family val="2"/>
        <charset val="238"/>
      </rPr>
      <t>a</t>
    </r>
    <r>
      <rPr>
        <b/>
        <sz val="9"/>
        <color theme="1" tint="0.249977111117893"/>
        <rFont val="Arial"/>
        <family val="2"/>
        <charset val="238"/>
      </rPr>
      <t xml:space="preserve"> ostatních přímých nákladů </t>
    </r>
    <r>
      <rPr>
        <sz val="9"/>
        <color theme="1" tint="0.249977111117893"/>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</si>
  <si>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Vlastní financování</t>
  </si>
  <si>
    <r>
      <t>b) Vykazování nepřímých nákladů na základě pevné sazby, tzv. metodou „</t>
    </r>
    <r>
      <rPr>
        <b/>
        <sz val="9"/>
        <color theme="2" tint="-0.749992370372631"/>
        <rFont val="Arial"/>
        <family val="2"/>
        <charset val="238"/>
      </rPr>
      <t>flat rate</t>
    </r>
    <r>
      <rPr>
        <sz val="9"/>
        <color theme="2" tint="-0.749992370372631"/>
        <rFont val="Arial"/>
        <family val="2"/>
        <charset val="238"/>
      </rPr>
      <t xml:space="preserve">”, </t>
    </r>
    <r>
      <rPr>
        <b/>
        <sz val="9"/>
        <color theme="2" tint="-0.749992370372631"/>
        <rFont val="Arial"/>
        <family val="2"/>
        <charset val="238"/>
      </rPr>
      <t>do výše 25 %</t>
    </r>
    <r>
      <rPr>
        <sz val="9"/>
        <color theme="2" tint="-0.749992370372631"/>
        <rFont val="Arial"/>
        <family val="2"/>
        <charset val="238"/>
      </rPr>
      <t xml:space="preserve"> ze součtu skutečně vykázaných </t>
    </r>
    <r>
      <rPr>
        <b/>
        <sz val="9"/>
        <color theme="2" tint="-0.749992370372631"/>
        <rFont val="Arial"/>
        <family val="2"/>
        <charset val="238"/>
      </rPr>
      <t xml:space="preserve">osobních nákladů </t>
    </r>
    <r>
      <rPr>
        <sz val="9"/>
        <color theme="2" tint="-0.749992370372631"/>
        <rFont val="Arial"/>
        <family val="2"/>
        <charset val="238"/>
      </rPr>
      <t>a</t>
    </r>
    <r>
      <rPr>
        <b/>
        <sz val="9"/>
        <color theme="2" tint="-0.749992370372631"/>
        <rFont val="Arial"/>
        <family val="2"/>
        <charset val="238"/>
      </rPr>
      <t xml:space="preserve"> ostatních přímých nákladů </t>
    </r>
    <r>
      <rPr>
        <sz val="9"/>
        <color theme="2" tint="-0.749992370372631"/>
        <rFont val="Arial"/>
        <family val="2"/>
        <charset val="238"/>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</si>
  <si>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 xml:space="preserve">Bez ohledu na případnou změnu intenzity podpory však platí, že celková částka podpory za projekt musí být vždy rovna nebo nižší než částka, kterou uchazeči uvedli v TA CR Application Form, tj. v tomto formuláři. </t>
  </si>
  <si>
    <t>Rok 4</t>
  </si>
  <si>
    <t>Typ uchazeče</t>
  </si>
  <si>
    <t>Pro správné fungování finančních tabulek nejprve zadejte počet českých uchazečů na listu "Identifikační údaje" a jejich typ na příslušných listech ("Hlavní uchazeč" atd.).</t>
  </si>
  <si>
    <t>Zahraniční partneři projektu</t>
  </si>
  <si>
    <t>Zahraniční partneři</t>
  </si>
  <si>
    <t>Počet zahraničních partnerů</t>
  </si>
  <si>
    <t xml:space="preserve"> Zahraniční partner č. 1</t>
  </si>
  <si>
    <t xml:space="preserve"> Zahraniční partner č. 2</t>
  </si>
  <si>
    <t xml:space="preserve"> Zahraniční partner č. 3</t>
  </si>
  <si>
    <t xml:space="preserve"> Zahraniční partner č. 4</t>
  </si>
  <si>
    <t xml:space="preserve"> Zahraniční partner č. 5</t>
  </si>
  <si>
    <t xml:space="preserve"> Zahraniční partner č. 6</t>
  </si>
  <si>
    <t xml:space="preserve"> Zahraniční partner č. 7</t>
  </si>
  <si>
    <t xml:space="preserve"> Zahraniční partner č. 8</t>
  </si>
  <si>
    <t>Požadovaná podpora celkem</t>
  </si>
  <si>
    <r>
      <t xml:space="preserve">Vyplněný TA CR Application Form zašlete ve formátu </t>
    </r>
    <r>
      <rPr>
        <i/>
        <sz val="10"/>
        <rFont val="Arial"/>
        <family val="2"/>
        <charset val="238"/>
      </rPr>
      <t>.xlsx</t>
    </r>
    <r>
      <rPr>
        <sz val="10"/>
        <rFont val="Arial"/>
        <family val="2"/>
        <charset val="238"/>
      </rPr>
      <t xml:space="preserve"> nebo </t>
    </r>
    <r>
      <rPr>
        <i/>
        <sz val="10"/>
        <rFont val="Arial"/>
        <family val="2"/>
        <charset val="238"/>
      </rPr>
      <t xml:space="preserve">.xls </t>
    </r>
    <r>
      <rPr>
        <sz val="10"/>
        <rFont val="Arial"/>
        <family val="2"/>
        <charset val="238"/>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každý český uchazeč zvlášť.</t>
    </r>
  </si>
  <si>
    <r>
      <t xml:space="preserve">Další povinné přílohy </t>
    </r>
    <r>
      <rPr>
        <sz val="12"/>
        <color rgb="FFFFFFFF"/>
        <rFont val="Arial"/>
        <family val="2"/>
        <charset val="238"/>
      </rPr>
      <t>(pro stažení klikněte na příslušnou ikonu)</t>
    </r>
  </si>
  <si>
    <t>1) Čestné prohlášení za uchazeče</t>
  </si>
  <si>
    <r>
      <t xml:space="preserve">3) Potvrzení certifikačního orgánu pro druh výsledku NmetS - metodiky schválené příslušným orgánem státní správy </t>
    </r>
    <r>
      <rPr>
        <sz val="10"/>
        <rFont val="Arial"/>
        <family val="2"/>
        <charset val="238"/>
      </rPr>
      <t>(pouze pokud v projektu plánujete dosáhnout výsledku druhu NmetS)</t>
    </r>
  </si>
  <si>
    <r>
      <t xml:space="preserve">4) Patentová rešerše k plánovanému výsledku druhu P - patent </t>
    </r>
    <r>
      <rPr>
        <sz val="10"/>
        <rFont val="Arial"/>
        <family val="2"/>
        <charset val="238"/>
      </rPr>
      <t>(pouze pokud v projektu plánujete dosáhnout výsledku druhu P)</t>
    </r>
  </si>
  <si>
    <t>Výše uvedené přílohy jsou povinné a musí být součásti datové zprávy zaslané s návrhem projektu (TA CR Application Form). Čestné prohlášení za uchazeče musí vyplnit a zaslat datovou zprávou všichni čeští uchazeči v projektu. U zbylých povinných příloh stačí, když je datovou zprávou zašle hlavní uchazeč.</t>
  </si>
  <si>
    <r>
      <rPr>
        <b/>
        <i/>
        <sz val="9"/>
        <color theme="2" tint="-0.749992370372631"/>
        <rFont val="Arial"/>
        <family val="2"/>
        <charset val="238"/>
      </rPr>
      <t>Upozornění pro uchazeče typu podnik:</t>
    </r>
    <r>
      <rPr>
        <i/>
        <sz val="9"/>
        <color theme="2" tint="-0.749992370372631"/>
        <rFont val="Arial"/>
        <family val="2"/>
        <charset val="238"/>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</si>
  <si>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theme="1" tint="0.34998626667073579"/>
        <rFont val="Arial"/>
        <family val="2"/>
        <charset val="238"/>
      </rPr>
      <t xml:space="preserve"> ukončené projekty</t>
    </r>
    <r>
      <rPr>
        <sz val="9"/>
        <color theme="1" tint="0.34998626667073579"/>
        <rFont val="Arial"/>
        <family val="2"/>
        <charset val="238"/>
      </rPr>
      <t xml:space="preserve">, pokud plánované výstupy/výsledky na ně navazují, a tuto návaznost popsat;
- </t>
    </r>
    <r>
      <rPr>
        <b/>
        <sz val="9"/>
        <color theme="1" tint="0.34998626667073579"/>
        <rFont val="Arial"/>
        <family val="2"/>
        <charset val="238"/>
      </rPr>
      <t>aktuálně řešené projekty</t>
    </r>
    <r>
      <rPr>
        <sz val="9"/>
        <color theme="1" tint="0.34998626667073579"/>
        <rFont val="Arial"/>
        <family val="2"/>
        <charset val="238"/>
      </rPr>
      <t xml:space="preserve">, které souvisejí s návrhem projektu podávaným do této výzvy, a popsat odlišnosti těchto projektů;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xml:space="preserve">, kdy by při současném podpoření nedocházelo k dvojímu financování. V tomto případě musí uchazeč popsat odlišnosti mezi těmito projekty;
- </t>
    </r>
    <r>
      <rPr>
        <b/>
        <sz val="9"/>
        <color theme="1" tint="0.34998626667073579"/>
        <rFont val="Arial"/>
        <family val="2"/>
        <charset val="238"/>
      </rPr>
      <t>návrhy projektů souběžně podávané do této či jiných výzev/veřejných soutěží</t>
    </r>
    <r>
      <rPr>
        <sz val="9"/>
        <color theme="1" tint="0.34998626667073579"/>
        <rFont val="Arial"/>
        <family val="2"/>
        <charset val="238"/>
      </rPr>
      <t>, kdy by při současném podpoření docházelo k dvojímu financování. V tomto případě musí uchazeč uvést, že bude uzavřena pouze jedna smlouva o poskytnutí podpory a tento závazek dodržet.</t>
    </r>
  </si>
  <si>
    <r>
      <t xml:space="preserve">Rokem je pro účely všech níže uvedených tabulek myšlen </t>
    </r>
    <r>
      <rPr>
        <b/>
        <sz val="10"/>
        <color rgb="FFFF0000"/>
        <rFont val="Arial"/>
        <family val="2"/>
        <charset val="238"/>
      </rPr>
      <t>kalendářní rok</t>
    </r>
    <r>
      <rPr>
        <sz val="10"/>
        <color rgb="FFFF0000"/>
        <rFont val="Arial"/>
        <family val="2"/>
        <charset val="238"/>
      </rPr>
      <t>. Při vyplňování údajů se řiďte plánovaným začátkem a koncem řešení projektu.</t>
    </r>
  </si>
  <si>
    <t xml:space="preserve">Náklady celkem </t>
  </si>
  <si>
    <t>Uvěďte základní informace o všech zahraničních partnerech projektu. Pro správné fungování formuláře nejprve vyplňte jejich počet. 
Náklady a požadovanou podporu uvádějte v celých eurech.</t>
  </si>
  <si>
    <t>Potvrzuji, že minimálně 51 % vynaložených nákladů české strany projektu bude určeno na výzkum ve veřejném zájmu, tj. na nekomercializovatelné výsledky.</t>
  </si>
  <si>
    <t>Prostředí pro život</t>
  </si>
  <si>
    <t>C-kapitole v odborné knize</t>
  </si>
  <si>
    <t>Ekrit - uspořádání výstavy s kritických katalogem</t>
  </si>
  <si>
    <t>S-specializovaná veřejná databáze</t>
  </si>
  <si>
    <t>NmetS, NmetC, NmetA-metodika</t>
  </si>
  <si>
    <t>Hneleg - výsledky promítnuté do směrnic a předpisů nelegislativní povahy závazných v rámci kompetence MŽP</t>
  </si>
  <si>
    <t>Jimp, JSC, Jost-recenzovaný odborný článek</t>
  </si>
  <si>
    <t>TA CR Application Form - povinná příloha českého uchazeče mezinárodní výzvy Partnerství pro biodiverzitu Call 2021</t>
  </si>
  <si>
    <t>PODPROGRAM 1 - Operativní výzkum ve veřejném zájmu</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</si>
  <si>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</si>
  <si>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Výsledek druhu „O” musí splňovat podmínku aplikovatelnosti v praxi a nesmí být jediným výsledkem projektu. Zároveň s ním musí být dosaženo alespoň výsledku druhu „Vsouhrn”, tedy souhrnné výzkumné zprávy.                                                                                                                        
U uvedeného druhu výsledku je navíc zapotřebí vyplnit popis výsledku a podrobný popis činností českých uchazečů na jeho dosažení. V opačném případě nebudou výsledky druhu „O” akceptovány.</t>
  </si>
  <si>
    <r>
      <t xml:space="preserve">2) Čestné prohlášení o složení konsorcia </t>
    </r>
    <r>
      <rPr>
        <sz val="10"/>
        <rFont val="Arial"/>
        <family val="2"/>
        <charset val="238"/>
      </rPr>
      <t>(pouze pokud je do projektu zapojen podnik se sídlem v České republice)</t>
    </r>
  </si>
  <si>
    <t xml:space="preserve"> Verze 2: říjen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</si>
</sst>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č&quot;_-;\-* #,##0.00\ &quot;Kč&quot;_-;_-* &quot;-&quot;??\ &quot;Kč&quot;_-;_-@_-"/>
    <numFmt numFmtId="164" formatCode="0\ %"/>
    <numFmt numFmtId="165" formatCode="#,##0\ [$Kč-405]"/>
    <numFmt numFmtId="166" formatCode="[$€]#,##0"/>
    <numFmt numFmtId="167" formatCode="0.0%"/>
    <numFmt numFmtId="168" formatCode="_-* #,##0.00\ [$€-1]_-;\-* #,##0.00\ [$€-1]_-;_-* &quot;-&quot;??\ [$€-1]_-;_-@_-"/>
    <numFmt numFmtId="169" formatCode="_-* #,##0\ [$€-1]_-;\-* #,##0\ [$€-1]_-;_-* &quot;-&quot;??\ [$€-1]_-;_-@_-"/>
    <numFmt numFmtId="170" formatCode="############"/>
    <numFmt numFmtId="171" formatCode="0.0\ %"/>
    <numFmt numFmtId="172" formatCode="00000000"/>
    <numFmt numFmtId="173" formatCode="d/m/yyyy;@"/>
  </numFmts>
  <fonts count="83">
    <font>
      <sz val="10"/>
      <color rgb="FF000000"/>
      <name val="Arial"/>
    </font>
    <font>
      <sz val="10"/>
      <name val="Arial"/>
      <family val="2"/>
      <charset val="238"/>
    </font>
    <font>
      <b/>
      <sz val="10"/>
      <name val="Arial"/>
      <family val="2"/>
      <charset val="238"/>
    </font>
    <font>
      <sz val="10"/>
      <name val="Arial"/>
      <family val="2"/>
      <charset val="238"/>
    </font>
    <font>
      <sz val="8"/>
      <name val="Arial"/>
      <family val="2"/>
      <charset val="238"/>
    </font>
    <font>
      <sz val="12"/>
      <color rgb="FFFFFFFF"/>
      <name val="Cambria"/>
      <family val="1"/>
      <charset val="238"/>
    </font>
    <font>
      <b/>
      <sz val="10"/>
      <name val="Arial"/>
      <family val="2"/>
      <charset val="238"/>
    </font>
    <font>
      <sz val="11"/>
      <color rgb="FF000000"/>
      <name val="Calibri"/>
      <family val="2"/>
      <charset val="238"/>
    </font>
    <font>
      <sz val="9"/>
      <color rgb="FF000000"/>
      <name val="Arial"/>
      <family val="2"/>
      <charset val="238"/>
    </font>
    <font>
      <sz val="12"/>
      <color rgb="FF000000"/>
      <name val="Cambria"/>
      <family val="1"/>
      <charset val="238"/>
    </font>
    <font>
      <sz val="10"/>
      <color rgb="FFFF0000"/>
      <name val="Arial"/>
      <family val="2"/>
      <charset val="238"/>
    </font>
    <font>
      <sz val="11"/>
      <color rgb="FF000000"/>
      <name val="Inconsolata"/>
    </font>
    <font>
      <b/>
      <sz val="10"/>
      <color rgb="FFFFFFFF"/>
      <name val="Arial"/>
      <family val="2"/>
      <charset val="238"/>
    </font>
    <font>
      <b/>
      <sz val="10"/>
      <color rgb="FFFFFFFF"/>
      <name val="Arial"/>
      <family val="2"/>
      <charset val="238"/>
    </font>
    <font>
      <sz val="10"/>
      <name val="Arial"/>
      <family val="2"/>
      <charset val="238"/>
    </font>
    <font>
      <b/>
      <sz val="13"/>
      <color rgb="FFFFFFFF"/>
      <name val="Arial"/>
      <family val="2"/>
      <charset val="238"/>
    </font>
    <font>
      <b/>
      <u/>
      <sz val="10"/>
      <color rgb="FFFFFFFF"/>
      <name val="Arial"/>
      <family val="2"/>
      <charset val="238"/>
    </font>
    <font>
      <b/>
      <sz val="12"/>
      <name val="Arial"/>
      <family val="2"/>
      <charset val="238"/>
    </font>
    <font>
      <b/>
      <sz val="12"/>
      <color rgb="FF000000"/>
      <name val="Cambria"/>
      <family val="1"/>
      <charset val="238"/>
    </font>
    <font>
      <b/>
      <sz val="9"/>
      <color rgb="FFFFFFFF"/>
      <name val="Arial"/>
      <family val="2"/>
      <charset val="238"/>
    </font>
    <font>
      <b/>
      <sz val="11"/>
      <color rgb="FF000000"/>
      <name val="Inconsolata"/>
    </font>
    <font>
      <i/>
      <sz val="10"/>
      <name val="Arial"/>
      <family val="2"/>
      <charset val="238"/>
    </font>
    <font>
      <sz val="10"/>
      <color rgb="FF333333"/>
      <name val="Arial"/>
      <family val="2"/>
      <charset val="238"/>
    </font>
    <font>
      <sz val="10"/>
      <color rgb="FF000000"/>
      <name val="Arial"/>
      <family val="2"/>
      <charset val="238"/>
    </font>
    <font>
      <b/>
      <sz val="10"/>
      <color rgb="FF000000"/>
      <name val="Arial"/>
      <family val="2"/>
      <charset val="238"/>
    </font>
    <font>
      <b/>
      <sz val="10"/>
      <color rgb="FF333333"/>
      <name val="Arial"/>
      <family val="2"/>
      <charset val="238"/>
    </font>
    <font>
      <b/>
      <sz val="10"/>
      <color rgb="FFFF0000"/>
      <name val="Arial"/>
      <family val="2"/>
      <charset val="238"/>
    </font>
    <font>
      <sz val="10"/>
      <color rgb="FF333333"/>
      <name val="Arial"/>
      <family val="2"/>
      <charset val="238"/>
    </font>
    <font>
      <b/>
      <sz val="10"/>
      <color rgb="FF6AA84F"/>
      <name val="Arial"/>
      <family val="2"/>
      <charset val="238"/>
    </font>
    <font>
      <u/>
      <sz val="10"/>
      <color theme="10"/>
      <name val="Arial"/>
      <family val="2"/>
      <charset val="238"/>
    </font>
    <font>
      <sz val="10"/>
      <color theme="0"/>
      <name val="Arial"/>
      <family val="2"/>
      <charset val="238"/>
    </font>
    <font>
      <b/>
      <sz val="10"/>
      <name val="Arial"/>
      <family val="2"/>
      <charset val="238"/>
    </font>
    <font>
      <sz val="10"/>
      <name val="Arial"/>
      <family val="2"/>
      <charset val="238"/>
    </font>
    <font>
      <sz val="10"/>
      <color rgb="FF000000"/>
      <name val="Arial"/>
      <family val="2"/>
      <charset val="238"/>
    </font>
    <font>
      <sz val="8"/>
      <color rgb="FF000000"/>
      <name val="Segoe UI"/>
      <family val="2"/>
      <charset val="238"/>
    </font>
    <font>
      <sz val="10"/>
      <color rgb="FFC00000"/>
      <name val="Arial"/>
      <family val="2"/>
      <charset val="238"/>
    </font>
    <font>
      <b/>
      <sz val="10"/>
      <color rgb="FFC00000"/>
      <name val="Arial"/>
      <family val="2"/>
      <charset val="238"/>
    </font>
    <font>
      <i/>
      <sz val="10"/>
      <color rgb="FF000000"/>
      <name val="Arial"/>
      <family val="2"/>
      <charset val="238"/>
    </font>
    <font>
      <u/>
      <sz val="10"/>
      <color theme="10"/>
      <name val="Arial"/>
      <family val="2"/>
      <charset val="238"/>
    </font>
    <font>
      <b/>
      <sz val="10"/>
      <color theme="1"/>
      <name val="Arial"/>
      <family val="2"/>
      <charset val="238"/>
    </font>
    <font>
      <b/>
      <sz val="12"/>
      <color theme="1"/>
      <name val="Arial"/>
      <family val="2"/>
      <charset val="238"/>
    </font>
    <font>
      <sz val="9"/>
      <name val="Arial"/>
      <family val="2"/>
      <charset val="238"/>
    </font>
    <font>
      <b/>
      <sz val="10"/>
      <color rgb="FF000000"/>
      <name val="Arial"/>
      <family val="2"/>
      <charset val="238"/>
    </font>
    <font>
      <b/>
      <sz val="10"/>
      <color theme="0"/>
      <name val="Arial"/>
      <family val="2"/>
      <charset val="238"/>
    </font>
    <font>
      <sz val="9"/>
      <color theme="1" tint="0.34998626667073579"/>
      <name val="Arial"/>
      <family val="2"/>
      <charset val="238"/>
    </font>
    <font>
      <b/>
      <sz val="11"/>
      <name val="Arial"/>
      <family val="2"/>
      <charset val="238"/>
    </font>
    <font>
      <sz val="9"/>
      <color theme="2" tint="-0.749992370372631"/>
      <name val="Arial"/>
      <family val="2"/>
      <charset val="238"/>
    </font>
    <font>
      <sz val="10"/>
      <color rgb="FFFF0000"/>
      <name val="Arial"/>
      <family val="2"/>
      <charset val="238"/>
    </font>
    <font>
      <b/>
      <sz val="13"/>
      <color rgb="FFFFFFFF"/>
      <name val="Arial"/>
      <family val="2"/>
      <charset val="238"/>
    </font>
    <font>
      <b/>
      <sz val="9"/>
      <color rgb="FFFFFFFF"/>
      <name val="Arial"/>
      <family val="2"/>
      <charset val="238"/>
    </font>
    <font>
      <sz val="10"/>
      <color rgb="FF000000"/>
      <name val="Arial"/>
      <family val="2"/>
      <charset val="238"/>
    </font>
    <font>
      <b/>
      <sz val="9"/>
      <name val="Arial"/>
      <family val="2"/>
      <charset val="238"/>
    </font>
    <font>
      <i/>
      <sz val="9"/>
      <name val="Arial"/>
      <family val="2"/>
      <charset val="238"/>
    </font>
    <font>
      <sz val="10"/>
      <color rgb="FF000000"/>
      <name val="Calibri"/>
      <family val="2"/>
      <charset val="238"/>
    </font>
    <font>
      <b/>
      <sz val="12"/>
      <color rgb="FFFFFFFF"/>
      <name val="Arial"/>
      <family val="2"/>
      <charset val="238"/>
    </font>
    <font>
      <sz val="10"/>
      <color rgb="FF002060"/>
      <name val="Arial"/>
      <family val="2"/>
      <charset val="238"/>
    </font>
    <font>
      <sz val="8"/>
      <color rgb="FFC00000"/>
      <name val="Arial"/>
      <family val="2"/>
      <charset val="238"/>
    </font>
    <font>
      <i/>
      <sz val="9"/>
      <color rgb="FF000000"/>
      <name val="Arial"/>
      <family val="2"/>
      <charset val="238"/>
    </font>
    <font>
      <b/>
      <sz val="12"/>
      <color rgb="FFFF0000"/>
      <name val="Arial"/>
      <family val="2"/>
      <charset val="238"/>
    </font>
    <font>
      <sz val="10"/>
      <color theme="10"/>
      <name val="Arial"/>
      <family val="2"/>
      <charset val="238"/>
    </font>
    <font>
      <sz val="9"/>
      <color theme="4" tint="-0.499984740745262"/>
      <name val="Arial"/>
      <family val="2"/>
      <charset val="238"/>
    </font>
    <font>
      <sz val="8"/>
      <color theme="4" tint="-0.499984740745262"/>
      <name val="Arial"/>
      <family val="2"/>
      <charset val="238"/>
    </font>
    <font>
      <sz val="9"/>
      <color rgb="FFFF0000"/>
      <name val="Arial"/>
      <family val="2"/>
      <charset val="238"/>
    </font>
    <font>
      <sz val="10"/>
      <color theme="1"/>
      <name val="Arial"/>
      <family val="2"/>
      <charset val="238"/>
    </font>
    <font>
      <sz val="8"/>
      <color rgb="FF000000"/>
      <name val="Arial"/>
      <family val="2"/>
      <charset val="238"/>
    </font>
    <font>
      <b/>
      <sz val="10"/>
      <color theme="2" tint="-0.749992370372631"/>
      <name val="Arial"/>
      <family val="2"/>
      <charset val="238"/>
    </font>
    <font>
      <sz val="10"/>
      <color theme="2" tint="-0.749992370372631"/>
      <name val="Arial"/>
      <family val="2"/>
      <charset val="238"/>
    </font>
    <font>
      <sz val="12"/>
      <name val="Arial"/>
      <family val="2"/>
      <charset val="238"/>
    </font>
    <font>
      <b/>
      <sz val="9"/>
      <color theme="2" tint="-0.749992370372631"/>
      <name val="Arial"/>
      <family val="2"/>
      <charset val="238"/>
    </font>
    <font>
      <i/>
      <sz val="9"/>
      <color theme="2" tint="-0.749992370372631"/>
      <name val="Arial"/>
      <family val="2"/>
      <charset val="238"/>
    </font>
    <font>
      <u/>
      <sz val="9"/>
      <color theme="2" tint="-0.749992370372631"/>
      <name val="Arial"/>
      <family val="2"/>
      <charset val="238"/>
    </font>
    <font>
      <b/>
      <sz val="11"/>
      <color rgb="FFFF0000"/>
      <name val="Arial"/>
      <family val="2"/>
      <charset val="238"/>
    </font>
    <font>
      <b/>
      <sz val="9"/>
      <color theme="1" tint="0.34998626667073579"/>
      <name val="Arial"/>
      <family val="2"/>
      <charset val="238"/>
    </font>
    <font>
      <sz val="8"/>
      <color theme="2" tint="-0.749992370372631"/>
      <name val="Arial"/>
      <family val="2"/>
      <charset val="238"/>
    </font>
    <font>
      <b/>
      <u/>
      <sz val="10"/>
      <color rgb="FFFF0000"/>
      <name val="Arial"/>
      <family val="2"/>
      <charset val="238"/>
    </font>
    <font>
      <i/>
      <sz val="9"/>
      <color theme="1" tint="0.34998626667073579"/>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
      <u/>
      <sz val="9"/>
      <color theme="1" tint="0.249977111117893"/>
      <name val="Arial"/>
      <family val="2"/>
      <charset val="238"/>
    </font>
    <font>
      <b/>
      <i/>
      <sz val="9"/>
      <color theme="2" tint="-0.749992370372631"/>
      <name val="Arial"/>
      <family val="2"/>
      <charset val="238"/>
    </font>
    <font>
      <sz val="12"/>
      <color rgb="FFFFFFFF"/>
      <name val="Arial"/>
      <family val="2"/>
      <charset val="238"/>
    </font>
    <font>
      <b/>
      <sz val="9.5"/>
      <color theme="2" tint="-0.749992370372631"/>
      <name val="Arial"/>
      <family val="2"/>
      <charset val="238"/>
    </font>
  </fonts>
  <fills count="63">
    <fill>
      <patternFill patternType="none"/>
    </fill>
    <fill>
      <patternFill patternType="gray125"/>
    </fill>
    <fill>
      <patternFill patternType="solid">
        <fgColor rgb="FFFFFFFF"/>
        <bgColor rgb="FFFFFFFF"/>
      </patternFill>
    </fill>
    <fill>
      <patternFill patternType="solid">
        <fgColor rgb="FFFFF892"/>
        <bgColor rgb="FFFFF892"/>
      </patternFill>
    </fill>
    <fill>
      <patternFill patternType="solid">
        <fgColor rgb="FF3C78D8"/>
        <bgColor rgb="FF3C78D8"/>
      </patternFill>
    </fill>
    <fill>
      <patternFill patternType="solid">
        <fgColor rgb="FFD9D9D9"/>
        <bgColor rgb="FFD9D9D9"/>
      </patternFill>
    </fill>
    <fill>
      <patternFill patternType="solid">
        <fgColor rgb="FFF4CCCC"/>
        <bgColor rgb="FFF4CCCC"/>
      </patternFill>
    </fill>
    <fill>
      <patternFill patternType="solid">
        <fgColor rgb="FFCC0000"/>
        <bgColor rgb="FFCC0000"/>
      </patternFill>
    </fill>
    <fill>
      <patternFill patternType="solid">
        <fgColor theme="0"/>
        <bgColor indexed="64"/>
      </patternFill>
    </fill>
    <fill>
      <patternFill patternType="solid">
        <fgColor theme="0"/>
        <bgColor rgb="FFFFF892"/>
      </patternFill>
    </fill>
    <fill>
      <patternFill patternType="solid">
        <fgColor theme="0"/>
        <bgColor rgb="FFFFFFFF"/>
      </patternFill>
    </fill>
    <fill>
      <patternFill patternType="solid">
        <fgColor rgb="FFF8F8F8"/>
        <bgColor indexed="64"/>
      </patternFill>
    </fill>
    <fill>
      <patternFill patternType="solid">
        <fgColor rgb="FFF8F8F8"/>
        <bgColor rgb="FFFFF892"/>
      </patternFill>
    </fill>
    <fill>
      <patternFill patternType="solid">
        <fgColor rgb="FFF8F8F8"/>
        <bgColor rgb="FFFFFFFF"/>
      </patternFill>
    </fill>
    <fill>
      <patternFill patternType="solid">
        <fgColor rgb="FFF8F8F8"/>
        <bgColor rgb="FFD9D9D9"/>
      </patternFill>
    </fill>
    <fill>
      <patternFill patternType="solid">
        <fgColor rgb="FFF8F8F8"/>
        <bgColor rgb="FFF4CCCC"/>
      </patternFill>
    </fill>
    <fill>
      <patternFill patternType="solid">
        <fgColor rgb="FFF8F8F8"/>
        <bgColor rgb="FFEFEFEF"/>
      </patternFill>
    </fill>
    <fill>
      <patternFill patternType="solid">
        <fgColor rgb="FFF8F8F8"/>
        <bgColor rgb="FFCC0000"/>
      </patternFill>
    </fill>
    <fill>
      <patternFill patternType="solid">
        <fgColor rgb="FFF8F8F8"/>
        <bgColor rgb="FFF3F3F3"/>
      </patternFill>
    </fill>
    <fill>
      <patternFill patternType="solid">
        <fgColor theme="0"/>
        <bgColor rgb="FFCC0000"/>
      </patternFill>
    </fill>
    <fill>
      <patternFill patternType="solid">
        <fgColor theme="0"/>
        <bgColor rgb="FFE06666"/>
      </patternFill>
    </fill>
    <fill>
      <patternFill patternType="solid">
        <fgColor rgb="FFF8F8F8"/>
        <bgColor rgb="FFE06666"/>
      </patternFill>
    </fill>
    <fill>
      <patternFill patternType="solid">
        <fgColor theme="0"/>
        <bgColor rgb="FF3D85C6"/>
      </patternFill>
    </fill>
    <fill>
      <patternFill patternType="solid">
        <fgColor theme="0"/>
        <bgColor rgb="FFF3F3F3"/>
      </patternFill>
    </fill>
    <fill>
      <patternFill patternType="solid">
        <fgColor theme="4" tint="-0.249977111117893"/>
        <bgColor rgb="FF333333"/>
      </patternFill>
    </fill>
    <fill>
      <patternFill patternType="solid">
        <fgColor theme="2" tint="-9.9978637043366805E-2"/>
        <bgColor rgb="FFD9D9D9"/>
      </patternFill>
    </fill>
    <fill>
      <patternFill patternType="solid">
        <fgColor theme="0" tint="-0.14999847407452621"/>
        <bgColor rgb="FFD9D9D9"/>
      </patternFill>
    </fill>
    <fill>
      <patternFill patternType="solid">
        <fgColor rgb="FFF8F8F8"/>
        <bgColor rgb="FF333333"/>
      </patternFill>
    </fill>
    <fill>
      <patternFill patternType="solid">
        <fgColor theme="0" tint="-4.9989318521683403E-2"/>
        <bgColor rgb="FFD9D9D9"/>
      </patternFill>
    </fill>
    <fill>
      <patternFill patternType="solid">
        <fgColor rgb="FF0070C0"/>
        <bgColor rgb="FF3D85C6"/>
      </patternFill>
    </fill>
    <fill>
      <patternFill patternType="solid">
        <fgColor rgb="FF0070C0"/>
        <bgColor rgb="FF333333"/>
      </patternFill>
    </fill>
    <fill>
      <patternFill patternType="solid">
        <fgColor theme="8" tint="0.79998168889431442"/>
        <bgColor rgb="FFE3E3E3"/>
      </patternFill>
    </fill>
    <fill>
      <patternFill patternType="solid">
        <fgColor theme="8" tint="0.59999389629810485"/>
        <bgColor rgb="FFC6C6C6"/>
      </patternFill>
    </fill>
    <fill>
      <patternFill patternType="solid">
        <fgColor theme="8" tint="0.59999389629810485"/>
        <bgColor rgb="FFE3E3E3"/>
      </patternFill>
    </fill>
    <fill>
      <patternFill patternType="solid">
        <fgColor theme="8" tint="0.59999389629810485"/>
        <bgColor rgb="FFEAEAEA"/>
      </patternFill>
    </fill>
    <fill>
      <patternFill patternType="solid">
        <fgColor theme="8" tint="0.79998168889431442"/>
        <bgColor rgb="FFEAEAEA"/>
      </patternFill>
    </fill>
    <fill>
      <patternFill patternType="solid">
        <fgColor rgb="FFC00000"/>
        <bgColor rgb="FF333333"/>
      </patternFill>
    </fill>
    <fill>
      <patternFill patternType="solid">
        <fgColor theme="8" tint="0.79998168889431442"/>
        <bgColor rgb="FFAAAAAA"/>
      </patternFill>
    </fill>
    <fill>
      <patternFill patternType="solid">
        <fgColor theme="8" tint="0.59999389629810485"/>
        <bgColor rgb="FFAAAAAA"/>
      </patternFill>
    </fill>
    <fill>
      <patternFill patternType="solid">
        <fgColor theme="2"/>
        <bgColor rgb="FFD9D9D9"/>
      </patternFill>
    </fill>
    <fill>
      <patternFill patternType="solid">
        <fgColor theme="4" tint="-0.249977111117893"/>
        <bgColor rgb="FFC6C6C6"/>
      </patternFill>
    </fill>
    <fill>
      <patternFill patternType="solid">
        <fgColor theme="0"/>
        <bgColor rgb="FFE3E3E3"/>
      </patternFill>
    </fill>
    <fill>
      <patternFill patternType="solid">
        <fgColor theme="0"/>
        <bgColor rgb="FFEAEAEA"/>
      </patternFill>
    </fill>
    <fill>
      <patternFill patternType="solid">
        <fgColor rgb="FFF8F8F8"/>
        <bgColor rgb="FFE3E3E3"/>
      </patternFill>
    </fill>
    <fill>
      <patternFill patternType="solid">
        <fgColor rgb="FFF8F8F8"/>
        <bgColor rgb="FFEAEAEA"/>
      </patternFill>
    </fill>
    <fill>
      <patternFill patternType="solid">
        <fgColor rgb="FFF8F8F8"/>
        <bgColor rgb="FFAAAAAA"/>
      </patternFill>
    </fill>
    <fill>
      <patternFill patternType="solid">
        <fgColor theme="0"/>
        <bgColor rgb="FF333333"/>
      </patternFill>
    </fill>
    <fill>
      <patternFill patternType="solid">
        <fgColor theme="6" tint="0.59999389629810485"/>
        <bgColor rgb="FFEAEAEA"/>
      </patternFill>
    </fill>
    <fill>
      <patternFill patternType="solid">
        <fgColor theme="6" tint="0.59999389629810485"/>
        <bgColor rgb="FFE3E3E3"/>
      </patternFill>
    </fill>
    <fill>
      <patternFill patternType="solid">
        <fgColor theme="6" tint="0.39997558519241921"/>
        <bgColor rgb="FFE3E3E3"/>
      </patternFill>
    </fill>
    <fill>
      <patternFill patternType="solid">
        <fgColor theme="6" tint="0.59999389629810485"/>
        <bgColor rgb="FFEAD1DC"/>
      </patternFill>
    </fill>
    <fill>
      <patternFill patternType="solid">
        <fgColor theme="7" tint="0.79998168889431442"/>
        <bgColor rgb="FFD9D9D9"/>
      </patternFill>
    </fill>
    <fill>
      <patternFill patternType="solid">
        <fgColor theme="4" tint="-0.499984740745262"/>
        <bgColor rgb="FFC6C6C6"/>
      </patternFill>
    </fill>
    <fill>
      <patternFill patternType="solid">
        <fgColor theme="4" tint="-0.499984740745262"/>
        <bgColor rgb="FFAAAAAA"/>
      </patternFill>
    </fill>
    <fill>
      <patternFill patternType="solid">
        <fgColor rgb="FF002060"/>
        <bgColor rgb="FFC6C6C6"/>
      </patternFill>
    </fill>
    <fill>
      <patternFill patternType="solid">
        <fgColor rgb="FF002060"/>
        <bgColor rgb="FFAAAAAA"/>
      </patternFill>
    </fill>
    <fill>
      <patternFill patternType="solid">
        <fgColor rgb="FFFFFF00"/>
        <bgColor indexed="64"/>
      </patternFill>
    </fill>
    <fill>
      <patternFill patternType="solid">
        <fgColor theme="4" tint="-0.499984740745262"/>
        <bgColor rgb="FF333333"/>
      </patternFill>
    </fill>
    <fill>
      <patternFill patternType="solid">
        <fgColor theme="8" tint="0.79998168889431442"/>
        <bgColor rgb="FFC6C6C6"/>
      </patternFill>
    </fill>
    <fill>
      <patternFill patternType="solid">
        <fgColor rgb="FFFFF892"/>
        <bgColor rgb="FFFFFFFF"/>
      </patternFill>
    </fill>
    <fill>
      <patternFill patternType="solid">
        <fgColor rgb="FFFFF892"/>
        <bgColor indexed="64"/>
      </patternFill>
    </fill>
    <fill>
      <patternFill patternType="solid">
        <fgColor theme="0" tint="-0.14999847407452621"/>
        <bgColor indexed="64"/>
      </patternFill>
    </fill>
    <fill>
      <patternFill patternType="solid">
        <fgColor theme="0" tint="-0.14999847407452621"/>
        <bgColor rgb="FFFFF892"/>
      </patternFill>
    </fill>
  </fills>
  <borders count="78">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style="thin">
        <color rgb="FF000000"/>
      </right>
      <top style="thin">
        <color rgb="FF000000"/>
      </top>
      <bottom style="thin">
        <color rgb="FF000000"/>
      </bottom>
      <diagonal/>
    </border>
    <border>
      <left/>
      <right style="thin">
        <color rgb="FFFFFFFF"/>
      </right>
      <top/>
      <bottom style="thin">
        <color rgb="FFFFFFFF"/>
      </bottom>
      <diagonal/>
    </border>
    <border>
      <left/>
      <right/>
      <top/>
      <bottom style="thin">
        <color rgb="FF000000"/>
      </bottom>
      <diagonal/>
    </border>
    <border>
      <left style="thin">
        <color rgb="FFFFFFFF"/>
      </left>
      <right/>
      <top/>
      <bottom style="thin">
        <color rgb="FFFFFFFF"/>
      </bottom>
      <diagonal/>
    </border>
    <border>
      <left style="thin">
        <color rgb="FF000000"/>
      </left>
      <right style="thin">
        <color rgb="FF000000"/>
      </right>
      <top/>
      <bottom style="thin">
        <color rgb="FF000000"/>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000000"/>
      </left>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style="thin">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rgb="FFFFFFFF"/>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top style="thin">
        <color theme="0"/>
      </top>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rgb="FF00000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1"/>
      </left>
      <right/>
      <top/>
      <bottom/>
      <diagonal/>
    </border>
    <border>
      <left style="thin">
        <color theme="0"/>
      </left>
      <right style="thin">
        <color theme="1"/>
      </right>
      <top style="thin">
        <color theme="1"/>
      </top>
      <bottom style="thin">
        <color theme="1"/>
      </bottom>
      <diagonal/>
    </border>
    <border>
      <left style="thin">
        <color theme="1"/>
      </left>
      <right style="thin">
        <color theme="0"/>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000000"/>
      </right>
      <top style="thin">
        <color indexed="64"/>
      </top>
      <bottom style="thin">
        <color indexed="64"/>
      </bottom>
      <diagonal/>
    </border>
    <border>
      <left/>
      <right style="thin">
        <color theme="1"/>
      </right>
      <top style="thin">
        <color theme="1"/>
      </top>
      <bottom style="thin">
        <color theme="1"/>
      </bottom>
      <diagonal/>
    </border>
    <border>
      <left style="thin">
        <color theme="0"/>
      </left>
      <right style="thin">
        <color theme="0"/>
      </right>
      <top/>
      <bottom/>
      <diagonal/>
    </border>
    <border>
      <left style="thin">
        <color rgb="FFFFFFFF"/>
      </left>
      <right style="thin">
        <color rgb="FFFFFFFF"/>
      </right>
      <top style="thin">
        <color indexed="64"/>
      </top>
      <bottom style="thin">
        <color rgb="FFFFFFFF"/>
      </bottom>
      <diagonal/>
    </border>
    <border>
      <left style="thin">
        <color theme="0"/>
      </left>
      <right style="thin">
        <color theme="0"/>
      </right>
      <top style="thin">
        <color theme="4" tint="-0.249977111117893"/>
      </top>
      <bottom style="double">
        <color theme="4" tint="-0.249977111117893"/>
      </bottom>
      <diagonal/>
    </border>
    <border>
      <left style="thin">
        <color theme="0"/>
      </left>
      <right/>
      <top style="thin">
        <color theme="4" tint="-0.249977111117893"/>
      </top>
      <bottom style="double">
        <color theme="4" tint="-0.249977111117893"/>
      </bottom>
      <diagonal/>
    </border>
    <border>
      <left/>
      <right style="thin">
        <color theme="0"/>
      </right>
      <top style="thin">
        <color theme="4" tint="-0.249977111117893"/>
      </top>
      <bottom style="double">
        <color theme="4" tint="-0.249977111117893"/>
      </bottom>
      <diagonal/>
    </border>
    <border>
      <left style="thin">
        <color theme="0"/>
      </left>
      <right style="thin">
        <color theme="1"/>
      </right>
      <top style="thin">
        <color theme="4" tint="-0.249977111117893"/>
      </top>
      <bottom style="double">
        <color theme="4" tint="-0.249977111117893"/>
      </bottom>
      <diagonal/>
    </border>
    <border>
      <left/>
      <right/>
      <top style="thin">
        <color theme="0"/>
      </top>
      <bottom style="thin">
        <color theme="0"/>
      </bottom>
      <diagonal/>
    </border>
    <border>
      <left style="thin">
        <color theme="0"/>
      </left>
      <right/>
      <top/>
      <bottom style="thin">
        <color rgb="FFFFFFFF"/>
      </bottom>
      <diagonal/>
    </border>
    <border>
      <left style="thin">
        <color theme="0"/>
      </left>
      <right style="thin">
        <color theme="0"/>
      </right>
      <top/>
      <bottom style="thin">
        <color rgb="FFFFFFFF"/>
      </bottom>
      <diagonal/>
    </border>
    <border>
      <left/>
      <right style="thin">
        <color theme="0"/>
      </right>
      <top/>
      <bottom style="thin">
        <color rgb="FFFFFFFF"/>
      </bottom>
      <diagonal/>
    </border>
    <border>
      <left style="thin">
        <color theme="0"/>
      </left>
      <right style="thin">
        <color theme="4" tint="-0.499984740745262"/>
      </right>
      <top style="thin">
        <color theme="4" tint="-0.499984740745262"/>
      </top>
      <bottom style="thin">
        <color theme="4" tint="-0.499984740745262"/>
      </bottom>
      <diagonal/>
    </border>
    <border>
      <left style="thin">
        <color theme="4" tint="-0.499984740745262"/>
      </left>
      <right style="thin">
        <color theme="0"/>
      </right>
      <top style="thin">
        <color theme="4" tint="-0.499984740745262"/>
      </top>
      <bottom style="thin">
        <color theme="4" tint="-0.499984740745262"/>
      </bottom>
      <diagonal/>
    </border>
    <border>
      <left style="thin">
        <color theme="4" tint="-0.499984740745262"/>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right/>
      <top/>
      <bottom style="thin">
        <color indexed="64"/>
      </bottom>
      <diagonal/>
    </border>
    <border>
      <left style="thin">
        <color theme="1"/>
      </left>
      <right/>
      <top style="thin">
        <color theme="1"/>
      </top>
      <bottom style="thin">
        <color theme="1"/>
      </bottom>
      <diagonal/>
    </border>
  </borders>
  <cellStyleXfs count="8">
    <xf numFmtId="0" fontId="0" fillId="0" borderId="0"/>
    <xf numFmtId="0" fontId="29" fillId="0" borderId="0" applyNumberFormat="0" applyFill="0" applyBorder="0" applyAlignment="0" applyProtection="0"/>
    <xf numFmtId="0" fontId="33" fillId="0" borderId="10"/>
    <xf numFmtId="0" fontId="33" fillId="0" borderId="10"/>
    <xf numFmtId="0" fontId="33" fillId="0" borderId="10"/>
    <xf numFmtId="0" fontId="38" fillId="0" borderId="10" applyNumberFormat="0" applyFill="0" applyBorder="0" applyAlignment="0" applyProtection="0"/>
    <xf numFmtId="9" fontId="23" fillId="0" borderId="0" applyFont="0" applyFill="0" applyBorder="0" applyAlignment="0" applyProtection="0"/>
    <xf numFmtId="44" fontId="50" fillId="0" borderId="0" applyFont="0" applyFill="0" applyBorder="0" applyAlignment="0" applyProtection="0"/>
  </cellStyleXfs>
  <cellXfs count="750">
    <xf numFmtId="0" fontId="0" fillId="0" borderId="0" xfId="0" applyFont="1" applyAlignment="1"/>
    <xf numFmtId="0" fontId="2" fillId="0" borderId="0" xfId="0" applyFont="1"/>
    <xf numFmtId="0" fontId="5" fillId="4" borderId="4" xfId="0" applyFont="1" applyFill="1" applyBorder="1"/>
    <xf numFmtId="0" fontId="6" fillId="0" borderId="0" xfId="0" applyFont="1" applyAlignment="1"/>
    <xf numFmtId="0" fontId="6" fillId="0" borderId="0" xfId="0" applyFont="1" applyAlignment="1"/>
    <xf numFmtId="0" fontId="3" fillId="0" borderId="0" xfId="0" applyFont="1"/>
    <xf numFmtId="0" fontId="0" fillId="0" borderId="0" xfId="0" applyFont="1"/>
    <xf numFmtId="0" fontId="1" fillId="0" borderId="0" xfId="0" applyFont="1" applyAlignment="1"/>
    <xf numFmtId="0" fontId="1" fillId="0" borderId="6" xfId="0" applyFont="1" applyBorder="1" applyAlignment="1"/>
    <xf numFmtId="0" fontId="7" fillId="0" borderId="0" xfId="0" applyFont="1"/>
    <xf numFmtId="0" fontId="8" fillId="0" borderId="0" xfId="0" applyFont="1"/>
    <xf numFmtId="0" fontId="9" fillId="0" borderId="4" xfId="0" applyFont="1" applyBorder="1"/>
    <xf numFmtId="0" fontId="1" fillId="6" borderId="4" xfId="0" applyFont="1" applyFill="1" applyBorder="1" applyAlignment="1"/>
    <xf numFmtId="0" fontId="9" fillId="0" borderId="8" xfId="0" applyFont="1" applyBorder="1" applyAlignment="1"/>
    <xf numFmtId="4" fontId="0" fillId="0" borderId="0" xfId="0" applyNumberFormat="1" applyFont="1" applyAlignment="1">
      <alignment horizontal="right"/>
    </xf>
    <xf numFmtId="0" fontId="1" fillId="0" borderId="9" xfId="0" applyFont="1" applyBorder="1" applyAlignment="1"/>
    <xf numFmtId="4" fontId="11" fillId="2" borderId="10" xfId="0" applyNumberFormat="1" applyFont="1" applyFill="1" applyBorder="1"/>
    <xf numFmtId="0" fontId="3" fillId="0" borderId="11" xfId="0" applyFont="1" applyBorder="1" applyAlignment="1">
      <alignment vertical="top"/>
    </xf>
    <xf numFmtId="0" fontId="0" fillId="0" borderId="0" xfId="0" applyFont="1" applyAlignment="1">
      <alignment horizontal="right"/>
    </xf>
    <xf numFmtId="0" fontId="14" fillId="0" borderId="0" xfId="0" applyFont="1" applyAlignment="1"/>
    <xf numFmtId="0" fontId="3" fillId="0" borderId="0" xfId="0" applyFont="1" applyAlignment="1">
      <alignment vertical="top"/>
    </xf>
    <xf numFmtId="0" fontId="3" fillId="0" borderId="1" xfId="0" applyFont="1" applyBorder="1" applyAlignment="1">
      <alignment horizontal="left" vertical="top" wrapText="1"/>
    </xf>
    <xf numFmtId="0" fontId="3" fillId="0" borderId="1" xfId="0" applyFont="1" applyBorder="1" applyAlignment="1">
      <alignment vertical="top"/>
    </xf>
    <xf numFmtId="0" fontId="3" fillId="0" borderId="0" xfId="0" applyFont="1" applyAlignment="1"/>
    <xf numFmtId="0" fontId="3" fillId="0" borderId="2" xfId="0" applyFont="1" applyBorder="1" applyAlignment="1">
      <alignment horizontal="left" vertical="top" wrapText="1"/>
    </xf>
    <xf numFmtId="0" fontId="9" fillId="0" borderId="12" xfId="0" applyFont="1" applyBorder="1" applyAlignment="1"/>
    <xf numFmtId="0" fontId="3" fillId="0" borderId="4" xfId="0" applyFont="1" applyBorder="1"/>
    <xf numFmtId="0" fontId="1" fillId="0" borderId="8" xfId="0" applyFont="1" applyBorder="1" applyAlignment="1"/>
    <xf numFmtId="0" fontId="1" fillId="0" borderId="20" xfId="0" applyFont="1" applyBorder="1" applyAlignment="1">
      <alignment vertical="top"/>
    </xf>
    <xf numFmtId="165" fontId="27" fillId="0" borderId="0" xfId="0" applyNumberFormat="1" applyFont="1" applyAlignment="1">
      <alignment horizontal="left"/>
    </xf>
    <xf numFmtId="0" fontId="3" fillId="0" borderId="2" xfId="0" applyFont="1" applyBorder="1" applyAlignment="1">
      <alignment vertical="top"/>
    </xf>
    <xf numFmtId="0" fontId="0" fillId="0" borderId="0" xfId="0" applyFont="1" applyAlignment="1"/>
    <xf numFmtId="0" fontId="3" fillId="0" borderId="0" xfId="0" applyFont="1" applyAlignment="1">
      <alignment horizontal="left" vertical="top" wrapText="1"/>
    </xf>
    <xf numFmtId="0" fontId="3" fillId="2" borderId="10" xfId="0" applyFont="1" applyFill="1" applyBorder="1" applyAlignment="1">
      <alignment horizontal="left" vertical="top" wrapText="1"/>
    </xf>
    <xf numFmtId="0" fontId="3" fillId="2" borderId="10" xfId="0" applyFont="1" applyFill="1" applyBorder="1" applyAlignment="1">
      <alignment vertical="top"/>
    </xf>
    <xf numFmtId="0" fontId="4" fillId="0" borderId="10" xfId="0" applyFont="1" applyBorder="1" applyAlignment="1">
      <alignment vertical="top"/>
    </xf>
    <xf numFmtId="0" fontId="0" fillId="0" borderId="10" xfId="0" applyFont="1" applyBorder="1" applyAlignment="1"/>
    <xf numFmtId="0" fontId="31" fillId="10" borderId="10" xfId="0" applyFont="1" applyFill="1" applyBorder="1" applyAlignment="1">
      <alignment horizontal="right" vertical="top"/>
    </xf>
    <xf numFmtId="0" fontId="3" fillId="9" borderId="10" xfId="0" applyFont="1" applyFill="1" applyBorder="1" applyAlignment="1">
      <alignment horizontal="left" vertical="top" wrapText="1"/>
    </xf>
    <xf numFmtId="0" fontId="0" fillId="0" borderId="0" xfId="0" applyFont="1" applyAlignment="1"/>
    <xf numFmtId="0" fontId="3" fillId="10" borderId="10" xfId="0" applyFont="1" applyFill="1" applyBorder="1" applyAlignment="1">
      <alignment vertical="top"/>
    </xf>
    <xf numFmtId="0" fontId="10" fillId="10" borderId="10" xfId="0" applyFont="1" applyFill="1" applyBorder="1" applyAlignment="1">
      <alignment vertical="center" wrapText="1"/>
    </xf>
    <xf numFmtId="0" fontId="3" fillId="8" borderId="10" xfId="0" applyFont="1" applyFill="1" applyBorder="1" applyAlignment="1">
      <alignment vertical="top"/>
    </xf>
    <xf numFmtId="0" fontId="3" fillId="8" borderId="10" xfId="0" applyFont="1" applyFill="1" applyBorder="1" applyAlignment="1">
      <alignment horizontal="left" vertical="top" wrapText="1"/>
    </xf>
    <xf numFmtId="0" fontId="0" fillId="8" borderId="10" xfId="0" applyFont="1" applyFill="1" applyBorder="1" applyAlignment="1"/>
    <xf numFmtId="0" fontId="6" fillId="10" borderId="10" xfId="0" applyFont="1" applyFill="1" applyBorder="1" applyAlignment="1">
      <alignment horizontal="right" vertical="top"/>
    </xf>
    <xf numFmtId="0" fontId="1" fillId="9" borderId="10" xfId="0" applyFont="1" applyFill="1" applyBorder="1" applyAlignment="1">
      <alignment vertical="top" wrapText="1"/>
    </xf>
    <xf numFmtId="0" fontId="0" fillId="8" borderId="0" xfId="0" applyFont="1" applyFill="1" applyAlignment="1"/>
    <xf numFmtId="0" fontId="3" fillId="8" borderId="0" xfId="0" applyFont="1" applyFill="1" applyAlignment="1">
      <alignment vertical="top"/>
    </xf>
    <xf numFmtId="0" fontId="3" fillId="8" borderId="0" xfId="0" applyFont="1" applyFill="1" applyAlignment="1">
      <alignment horizontal="left" vertical="top" wrapText="1"/>
    </xf>
    <xf numFmtId="0" fontId="30" fillId="2" borderId="10" xfId="0" applyFont="1" applyFill="1" applyBorder="1" applyAlignment="1">
      <alignment vertical="top"/>
    </xf>
    <xf numFmtId="0" fontId="1" fillId="3" borderId="21" xfId="0" applyFont="1" applyFill="1" applyBorder="1" applyAlignment="1"/>
    <xf numFmtId="0" fontId="1" fillId="5" borderId="21" xfId="0" applyFont="1" applyFill="1" applyBorder="1" applyAlignment="1"/>
    <xf numFmtId="0" fontId="35" fillId="2" borderId="10" xfId="0" applyFont="1" applyFill="1" applyBorder="1" applyAlignment="1">
      <alignment vertical="top"/>
    </xf>
    <xf numFmtId="0" fontId="0" fillId="0" borderId="0" xfId="0" applyFont="1" applyAlignment="1"/>
    <xf numFmtId="0" fontId="31" fillId="10" borderId="10" xfId="0" applyFont="1" applyFill="1" applyBorder="1" applyAlignment="1">
      <alignment horizontal="left" vertical="top"/>
    </xf>
    <xf numFmtId="0" fontId="39" fillId="8" borderId="0" xfId="0" applyFont="1" applyFill="1" applyAlignment="1">
      <alignment vertical="center" wrapText="1"/>
    </xf>
    <xf numFmtId="0" fontId="0" fillId="0" borderId="0" xfId="0" applyFont="1" applyAlignment="1"/>
    <xf numFmtId="0" fontId="32" fillId="10" borderId="10" xfId="0" applyFont="1" applyFill="1" applyBorder="1" applyAlignment="1">
      <alignment vertical="top"/>
    </xf>
    <xf numFmtId="0" fontId="1" fillId="10" borderId="10" xfId="0" applyFont="1" applyFill="1" applyBorder="1" applyAlignment="1">
      <alignment vertical="top"/>
    </xf>
    <xf numFmtId="0" fontId="0" fillId="11" borderId="0" xfId="0" applyFont="1" applyFill="1" applyAlignment="1"/>
    <xf numFmtId="0" fontId="3" fillId="12" borderId="10" xfId="0" applyFont="1" applyFill="1" applyBorder="1" applyAlignment="1">
      <alignment horizontal="left" vertical="top" wrapText="1"/>
    </xf>
    <xf numFmtId="0" fontId="31" fillId="13" borderId="10" xfId="0" applyFont="1" applyFill="1" applyBorder="1" applyAlignment="1">
      <alignment horizontal="left" vertical="top" wrapText="1"/>
    </xf>
    <xf numFmtId="0" fontId="31" fillId="13" borderId="10" xfId="0" applyFont="1" applyFill="1" applyBorder="1" applyAlignment="1">
      <alignment horizontal="right" vertical="top"/>
    </xf>
    <xf numFmtId="0" fontId="32" fillId="12" borderId="10" xfId="0" applyFont="1" applyFill="1" applyBorder="1" applyAlignment="1">
      <alignment horizontal="left" vertical="top" wrapText="1"/>
    </xf>
    <xf numFmtId="0" fontId="2" fillId="13" borderId="10" xfId="0" applyFont="1" applyFill="1" applyBorder="1" applyAlignment="1">
      <alignment horizontal="right" vertical="top"/>
    </xf>
    <xf numFmtId="0" fontId="3" fillId="16" borderId="10" xfId="0" applyFont="1" applyFill="1" applyBorder="1" applyAlignment="1">
      <alignment horizontal="left" vertical="top" wrapText="1"/>
    </xf>
    <xf numFmtId="0" fontId="31" fillId="14" borderId="10" xfId="0" applyFont="1" applyFill="1" applyBorder="1" applyAlignment="1">
      <alignment vertical="center"/>
    </xf>
    <xf numFmtId="0" fontId="31" fillId="13" borderId="10" xfId="0" applyFont="1" applyFill="1" applyBorder="1" applyAlignment="1">
      <alignment horizontal="left" vertical="top"/>
    </xf>
    <xf numFmtId="0" fontId="33" fillId="11" borderId="10" xfId="0" applyFont="1" applyFill="1" applyBorder="1" applyAlignment="1">
      <alignment wrapText="1"/>
    </xf>
    <xf numFmtId="0" fontId="1" fillId="11" borderId="10" xfId="0" applyFont="1" applyFill="1" applyBorder="1" applyAlignment="1">
      <alignment vertical="top"/>
    </xf>
    <xf numFmtId="0" fontId="31" fillId="16" borderId="10" xfId="0" applyFont="1" applyFill="1" applyBorder="1" applyAlignment="1">
      <alignment horizontal="left" vertical="top" wrapText="1"/>
    </xf>
    <xf numFmtId="0" fontId="3" fillId="11" borderId="10" xfId="0" applyFont="1" applyFill="1" applyBorder="1" applyAlignment="1">
      <alignment vertical="top"/>
    </xf>
    <xf numFmtId="0" fontId="13" fillId="17" borderId="10" xfId="0" applyFont="1" applyFill="1" applyBorder="1" applyAlignment="1">
      <alignment vertical="top"/>
    </xf>
    <xf numFmtId="0" fontId="1" fillId="12" borderId="10" xfId="0" applyFont="1" applyFill="1" applyBorder="1" applyAlignment="1"/>
    <xf numFmtId="0" fontId="1" fillId="14" borderId="10" xfId="0" applyFont="1" applyFill="1" applyBorder="1" applyAlignment="1"/>
    <xf numFmtId="0" fontId="1" fillId="15" borderId="10" xfId="0" applyFont="1" applyFill="1" applyBorder="1" applyAlignment="1"/>
    <xf numFmtId="0" fontId="32" fillId="13" borderId="10" xfId="0" applyFont="1" applyFill="1" applyBorder="1" applyAlignment="1">
      <alignment horizontal="left" vertical="center"/>
    </xf>
    <xf numFmtId="0" fontId="1" fillId="8" borderId="10" xfId="0" applyFont="1" applyFill="1" applyBorder="1" applyAlignment="1">
      <alignment vertical="top"/>
    </xf>
    <xf numFmtId="0" fontId="0" fillId="0" borderId="28" xfId="0" applyFont="1" applyBorder="1" applyAlignment="1"/>
    <xf numFmtId="0" fontId="3" fillId="8" borderId="1" xfId="0" applyFont="1" applyFill="1" applyBorder="1" applyAlignment="1">
      <alignment vertical="top"/>
    </xf>
    <xf numFmtId="0" fontId="0" fillId="0" borderId="0" xfId="0" applyFont="1" applyFill="1" applyAlignment="1"/>
    <xf numFmtId="0" fontId="3" fillId="0" borderId="0" xfId="0" applyFont="1" applyAlignment="1">
      <alignment horizontal="left" vertical="top" wrapText="1"/>
    </xf>
    <xf numFmtId="0" fontId="0" fillId="0" borderId="0" xfId="0" applyFont="1" applyAlignment="1"/>
    <xf numFmtId="0" fontId="1" fillId="8" borderId="0" xfId="0" applyFont="1" applyFill="1" applyAlignment="1"/>
    <xf numFmtId="0" fontId="3" fillId="8" borderId="2" xfId="0" applyFont="1" applyFill="1" applyBorder="1" applyAlignment="1">
      <alignment vertical="top"/>
    </xf>
    <xf numFmtId="0" fontId="37" fillId="8" borderId="10" xfId="0" applyFont="1" applyFill="1" applyBorder="1" applyAlignment="1"/>
    <xf numFmtId="0" fontId="0" fillId="8" borderId="28" xfId="0" applyFont="1" applyFill="1" applyBorder="1" applyAlignment="1"/>
    <xf numFmtId="0" fontId="31" fillId="16" borderId="10" xfId="0" applyFont="1" applyFill="1" applyBorder="1" applyAlignment="1">
      <alignment horizontal="left" vertical="top" wrapText="1"/>
    </xf>
    <xf numFmtId="0" fontId="0" fillId="11" borderId="10" xfId="0" applyFont="1" applyFill="1" applyBorder="1" applyAlignment="1"/>
    <xf numFmtId="0" fontId="0" fillId="8" borderId="10" xfId="0" applyFont="1" applyFill="1" applyBorder="1" applyAlignment="1"/>
    <xf numFmtId="0" fontId="19" fillId="24" borderId="55" xfId="0" applyFont="1" applyFill="1" applyBorder="1" applyAlignment="1">
      <alignment horizontal="center" vertical="center" wrapText="1"/>
    </xf>
    <xf numFmtId="0" fontId="0" fillId="0" borderId="50" xfId="0" applyFont="1" applyBorder="1" applyAlignment="1"/>
    <xf numFmtId="0" fontId="22" fillId="32" borderId="34" xfId="0" applyFont="1" applyFill="1" applyBorder="1" applyAlignment="1">
      <alignment horizontal="right" vertical="center"/>
    </xf>
    <xf numFmtId="0" fontId="28" fillId="11" borderId="10" xfId="0" applyFont="1" applyFill="1" applyBorder="1" applyAlignment="1">
      <alignment vertical="top"/>
    </xf>
    <xf numFmtId="0" fontId="3" fillId="0" borderId="60" xfId="0" applyFont="1" applyBorder="1" applyAlignment="1">
      <alignment vertical="top"/>
    </xf>
    <xf numFmtId="0" fontId="1" fillId="0" borderId="10" xfId="0" applyFont="1" applyBorder="1" applyAlignment="1">
      <alignment vertical="top"/>
    </xf>
    <xf numFmtId="0" fontId="14" fillId="0" borderId="2" xfId="0" applyFont="1" applyBorder="1" applyAlignment="1"/>
    <xf numFmtId="0" fontId="1" fillId="8" borderId="20" xfId="0" applyFont="1" applyFill="1" applyBorder="1" applyAlignment="1">
      <alignment vertical="top"/>
    </xf>
    <xf numFmtId="0" fontId="15" fillId="19" borderId="16" xfId="0" applyFont="1" applyFill="1" applyBorder="1" applyAlignment="1">
      <alignment vertical="center"/>
    </xf>
    <xf numFmtId="0" fontId="13" fillId="30" borderId="34" xfId="0" applyFont="1" applyFill="1" applyBorder="1" applyAlignment="1">
      <alignment horizontal="center" vertical="center"/>
    </xf>
    <xf numFmtId="0" fontId="22" fillId="31" borderId="34" xfId="0" applyFont="1" applyFill="1" applyBorder="1" applyAlignment="1">
      <alignment vertical="center"/>
    </xf>
    <xf numFmtId="0" fontId="23" fillId="35" borderId="34" xfId="0" applyFont="1" applyFill="1" applyBorder="1" applyAlignment="1">
      <alignment horizontal="right" vertical="center"/>
    </xf>
    <xf numFmtId="0" fontId="22" fillId="32" borderId="34" xfId="0" applyFont="1" applyFill="1" applyBorder="1" applyAlignment="1">
      <alignment vertical="center"/>
    </xf>
    <xf numFmtId="0" fontId="12" fillId="30" borderId="34" xfId="0" applyFont="1" applyFill="1" applyBorder="1" applyAlignment="1">
      <alignment horizontal="center" vertical="center"/>
    </xf>
    <xf numFmtId="0" fontId="22" fillId="31" borderId="45" xfId="0" applyFont="1" applyFill="1" applyBorder="1" applyAlignment="1">
      <alignment vertical="center"/>
    </xf>
    <xf numFmtId="0" fontId="23" fillId="35" borderId="45" xfId="0" applyFont="1" applyFill="1" applyBorder="1" applyAlignment="1">
      <alignment horizontal="right" vertical="center"/>
    </xf>
    <xf numFmtId="164" fontId="6" fillId="39" borderId="54" xfId="0" applyNumberFormat="1" applyFont="1" applyFill="1" applyBorder="1" applyAlignment="1">
      <alignment horizontal="center" vertical="center"/>
    </xf>
    <xf numFmtId="0" fontId="43" fillId="40" borderId="61" xfId="0" applyFont="1" applyFill="1" applyBorder="1" applyAlignment="1">
      <alignment horizontal="right" vertical="center"/>
    </xf>
    <xf numFmtId="0" fontId="0" fillId="8" borderId="50" xfId="0" applyFont="1" applyFill="1" applyBorder="1" applyAlignment="1"/>
    <xf numFmtId="166" fontId="24" fillId="45" borderId="50" xfId="0" applyNumberFormat="1" applyFont="1" applyFill="1" applyBorder="1" applyAlignment="1">
      <alignment horizontal="right" vertical="center"/>
    </xf>
    <xf numFmtId="0" fontId="0" fillId="42" borderId="10" xfId="0" applyFont="1" applyFill="1" applyBorder="1" applyAlignment="1">
      <alignment horizontal="right" vertical="center"/>
    </xf>
    <xf numFmtId="168" fontId="22" fillId="41" borderId="10" xfId="0" applyNumberFormat="1" applyFont="1" applyFill="1" applyBorder="1" applyAlignment="1">
      <alignment horizontal="right" vertical="center"/>
    </xf>
    <xf numFmtId="168" fontId="25" fillId="41" borderId="10" xfId="0" applyNumberFormat="1" applyFont="1" applyFill="1" applyBorder="1" applyAlignment="1">
      <alignment horizontal="right" vertical="center"/>
    </xf>
    <xf numFmtId="0" fontId="12" fillId="46" borderId="10" xfId="0" applyFont="1" applyFill="1" applyBorder="1" applyAlignment="1">
      <alignment vertical="top" wrapText="1"/>
    </xf>
    <xf numFmtId="0" fontId="12" fillId="46" borderId="10" xfId="0" applyFont="1" applyFill="1" applyBorder="1" applyAlignment="1">
      <alignment horizontal="left" vertical="center" wrapText="1"/>
    </xf>
    <xf numFmtId="0" fontId="2" fillId="13" borderId="10" xfId="0" applyFont="1" applyFill="1" applyBorder="1" applyAlignment="1">
      <alignment horizontal="left" vertical="top"/>
    </xf>
    <xf numFmtId="0" fontId="29" fillId="11" borderId="10" xfId="1" applyFill="1" applyBorder="1" applyAlignment="1">
      <alignment vertical="center" wrapText="1"/>
    </xf>
    <xf numFmtId="0" fontId="2" fillId="14" borderId="10" xfId="0" applyFont="1" applyFill="1" applyBorder="1" applyAlignment="1">
      <alignment vertical="center"/>
    </xf>
    <xf numFmtId="0" fontId="8" fillId="0" borderId="0" xfId="0" applyFont="1" applyAlignment="1">
      <alignment horizontal="right"/>
    </xf>
    <xf numFmtId="0" fontId="0" fillId="11" borderId="10" xfId="0" applyFont="1" applyFill="1" applyBorder="1" applyAlignment="1"/>
    <xf numFmtId="0" fontId="43" fillId="40" borderId="62" xfId="0" applyFont="1" applyFill="1" applyBorder="1" applyAlignment="1">
      <alignment horizontal="left" vertical="center"/>
    </xf>
    <xf numFmtId="0" fontId="8" fillId="0" borderId="0" xfId="0" applyFont="1" applyAlignment="1"/>
    <xf numFmtId="0" fontId="57" fillId="11" borderId="0" xfId="0" applyFont="1" applyFill="1" applyAlignment="1"/>
    <xf numFmtId="0" fontId="43" fillId="40" borderId="63" xfId="0" applyFont="1" applyFill="1" applyBorder="1" applyAlignment="1">
      <alignment horizontal="right" vertical="center"/>
    </xf>
    <xf numFmtId="0" fontId="22" fillId="43" borderId="46" xfId="0" applyFont="1" applyFill="1" applyBorder="1" applyAlignment="1">
      <alignment vertical="center"/>
    </xf>
    <xf numFmtId="0" fontId="23" fillId="44" borderId="59" xfId="0" applyFont="1" applyFill="1" applyBorder="1" applyAlignment="1">
      <alignment horizontal="right" vertical="center"/>
    </xf>
    <xf numFmtId="168" fontId="23" fillId="44" borderId="59" xfId="0" applyNumberFormat="1" applyFont="1" applyFill="1" applyBorder="1" applyAlignment="1">
      <alignment horizontal="right" vertical="center"/>
    </xf>
    <xf numFmtId="0" fontId="23" fillId="44" borderId="50" xfId="0" applyFont="1" applyFill="1" applyBorder="1" applyAlignment="1">
      <alignment horizontal="right" vertical="center"/>
    </xf>
    <xf numFmtId="0" fontId="2" fillId="13" borderId="10" xfId="0" applyFont="1" applyFill="1" applyBorder="1" applyAlignment="1">
      <alignment horizontal="left" vertical="top" wrapText="1"/>
    </xf>
    <xf numFmtId="0" fontId="41" fillId="11" borderId="10" xfId="0" applyFont="1" applyFill="1" applyBorder="1" applyAlignment="1">
      <alignment vertical="top" wrapText="1"/>
    </xf>
    <xf numFmtId="167" fontId="43" fillId="40" borderId="61" xfId="6" applyNumberFormat="1" applyFont="1" applyFill="1" applyBorder="1" applyAlignment="1">
      <alignment horizontal="right" vertical="center"/>
    </xf>
    <xf numFmtId="167" fontId="43" fillId="52" borderId="61" xfId="6" applyNumberFormat="1" applyFont="1" applyFill="1" applyBorder="1" applyAlignment="1">
      <alignment horizontal="right" vertical="center"/>
    </xf>
    <xf numFmtId="0" fontId="1" fillId="0" borderId="0" xfId="0" applyFont="1" applyFill="1" applyAlignment="1"/>
    <xf numFmtId="0" fontId="23" fillId="0" borderId="0" xfId="0" applyFont="1" applyAlignment="1"/>
    <xf numFmtId="0" fontId="7" fillId="56" borderId="0" xfId="0" applyFont="1" applyFill="1"/>
    <xf numFmtId="0" fontId="0" fillId="56" borderId="0" xfId="0" applyFont="1" applyFill="1" applyAlignment="1"/>
    <xf numFmtId="0" fontId="3" fillId="56" borderId="4" xfId="0" applyFont="1" applyFill="1" applyBorder="1"/>
    <xf numFmtId="0" fontId="9" fillId="56" borderId="4" xfId="0" applyFont="1" applyFill="1" applyBorder="1"/>
    <xf numFmtId="0" fontId="9" fillId="56" borderId="8" xfId="0" applyFont="1" applyFill="1" applyBorder="1" applyAlignment="1"/>
    <xf numFmtId="49" fontId="0" fillId="0" borderId="0" xfId="0" applyNumberFormat="1" applyFont="1"/>
    <xf numFmtId="49" fontId="23" fillId="0" borderId="0" xfId="0" applyNumberFormat="1" applyFont="1" applyAlignment="1">
      <alignment horizontal="right"/>
    </xf>
    <xf numFmtId="49" fontId="23" fillId="0" borderId="0" xfId="0" applyNumberFormat="1" applyFont="1"/>
    <xf numFmtId="0" fontId="0" fillId="0" borderId="0" xfId="0" applyFont="1" applyAlignment="1">
      <alignment horizontal="left"/>
    </xf>
    <xf numFmtId="0" fontId="23" fillId="0" borderId="0" xfId="0" applyFont="1"/>
    <xf numFmtId="0" fontId="57" fillId="8" borderId="10" xfId="0" applyFont="1" applyFill="1" applyBorder="1" applyAlignment="1"/>
    <xf numFmtId="0" fontId="57" fillId="8" borderId="10" xfId="0" applyFont="1" applyFill="1" applyBorder="1" applyAlignment="1">
      <alignment horizontal="right"/>
    </xf>
    <xf numFmtId="0" fontId="1" fillId="0" borderId="0" xfId="0" applyFont="1"/>
    <xf numFmtId="0" fontId="0" fillId="11" borderId="10" xfId="0" applyFont="1" applyFill="1" applyBorder="1" applyAlignment="1"/>
    <xf numFmtId="0" fontId="0" fillId="0" borderId="0" xfId="0" applyFont="1" applyAlignment="1" applyProtection="1">
      <protection locked="0"/>
    </xf>
    <xf numFmtId="0" fontId="13" fillId="7" borderId="14" xfId="0" applyFont="1" applyFill="1" applyBorder="1" applyAlignment="1">
      <alignment vertical="center"/>
    </xf>
    <xf numFmtId="0" fontId="2" fillId="0" borderId="0" xfId="0" applyFont="1" applyAlignment="1" applyProtection="1">
      <alignment vertical="top"/>
      <protection hidden="1"/>
    </xf>
    <xf numFmtId="0" fontId="3" fillId="0" borderId="11" xfId="0" applyFont="1" applyBorder="1" applyAlignment="1" applyProtection="1">
      <alignment vertical="top"/>
      <protection hidden="1"/>
    </xf>
    <xf numFmtId="0" fontId="2" fillId="0" borderId="0" xfId="0" applyFont="1" applyAlignment="1" applyProtection="1">
      <alignment horizontal="right" vertical="center"/>
      <protection hidden="1"/>
    </xf>
    <xf numFmtId="0" fontId="35" fillId="0" borderId="10" xfId="0" applyFont="1" applyBorder="1" applyAlignment="1" applyProtection="1">
      <alignment vertical="center"/>
      <protection hidden="1"/>
    </xf>
    <xf numFmtId="0" fontId="3" fillId="0" borderId="10" xfId="0" applyFont="1" applyBorder="1" applyAlignment="1" applyProtection="1">
      <alignment vertical="top"/>
      <protection hidden="1"/>
    </xf>
    <xf numFmtId="0" fontId="35" fillId="8" borderId="10" xfId="0" applyFont="1" applyFill="1" applyBorder="1" applyAlignment="1" applyProtection="1">
      <alignment vertical="top"/>
      <protection hidden="1"/>
    </xf>
    <xf numFmtId="0" fontId="12" fillId="7" borderId="11" xfId="0" applyFont="1" applyFill="1" applyBorder="1" applyAlignment="1" applyProtection="1">
      <alignment vertical="center"/>
      <protection hidden="1"/>
    </xf>
    <xf numFmtId="0" fontId="31" fillId="8" borderId="10" xfId="0" applyFont="1" applyFill="1" applyBorder="1" applyAlignment="1" applyProtection="1">
      <alignment horizontal="right" vertical="center"/>
      <protection hidden="1"/>
    </xf>
    <xf numFmtId="0" fontId="3" fillId="8" borderId="10" xfId="0" applyFont="1" applyFill="1" applyBorder="1" applyAlignment="1" applyProtection="1">
      <alignment vertical="top"/>
      <protection hidden="1"/>
    </xf>
    <xf numFmtId="0" fontId="3" fillId="11" borderId="10" xfId="0" applyFont="1" applyFill="1" applyBorder="1" applyAlignment="1" applyProtection="1">
      <alignment vertical="top"/>
      <protection hidden="1"/>
    </xf>
    <xf numFmtId="0" fontId="35" fillId="11" borderId="10" xfId="0" applyFont="1" applyFill="1" applyBorder="1" applyAlignment="1" applyProtection="1">
      <alignment vertical="top"/>
      <protection hidden="1"/>
    </xf>
    <xf numFmtId="0" fontId="2" fillId="11" borderId="10" xfId="0" applyFont="1" applyFill="1" applyBorder="1" applyAlignment="1" applyProtection="1">
      <alignment horizontal="right" vertical="top"/>
      <protection hidden="1"/>
    </xf>
    <xf numFmtId="0" fontId="35" fillId="11" borderId="10" xfId="0" applyFont="1" applyFill="1" applyBorder="1" applyAlignment="1" applyProtection="1">
      <alignment horizontal="left" vertical="center"/>
      <protection hidden="1"/>
    </xf>
    <xf numFmtId="0" fontId="41" fillId="18" borderId="10" xfId="0" applyFont="1" applyFill="1" applyBorder="1" applyAlignment="1" applyProtection="1">
      <alignment vertical="top" wrapText="1"/>
      <protection hidden="1"/>
    </xf>
    <xf numFmtId="0" fontId="52" fillId="23" borderId="10" xfId="0" applyFont="1" applyFill="1" applyBorder="1" applyAlignment="1" applyProtection="1">
      <alignment horizontal="left" vertical="top" wrapText="1"/>
      <protection hidden="1"/>
    </xf>
    <xf numFmtId="0" fontId="41" fillId="11" borderId="10" xfId="0" applyFont="1" applyFill="1" applyBorder="1" applyAlignment="1" applyProtection="1">
      <alignment vertical="top" wrapText="1"/>
      <protection hidden="1"/>
    </xf>
    <xf numFmtId="0" fontId="19" fillId="24" borderId="35" xfId="0" applyFont="1" applyFill="1" applyBorder="1" applyAlignment="1" applyProtection="1">
      <alignment horizontal="center" vertical="center" wrapText="1"/>
      <protection hidden="1"/>
    </xf>
    <xf numFmtId="0" fontId="49" fillId="24" borderId="28" xfId="0" applyFont="1" applyFill="1" applyBorder="1" applyAlignment="1" applyProtection="1">
      <alignment horizontal="center" vertical="center" wrapText="1"/>
      <protection hidden="1"/>
    </xf>
    <xf numFmtId="0" fontId="19" fillId="24" borderId="36" xfId="0" applyFont="1" applyFill="1" applyBorder="1" applyAlignment="1" applyProtection="1">
      <alignment horizontal="center" vertical="center" wrapText="1"/>
      <protection hidden="1"/>
    </xf>
    <xf numFmtId="0" fontId="49" fillId="24" borderId="36" xfId="0" applyFont="1" applyFill="1" applyBorder="1" applyAlignment="1" applyProtection="1">
      <alignment horizontal="center" vertical="center" wrapText="1"/>
      <protection hidden="1"/>
    </xf>
    <xf numFmtId="0" fontId="19" fillId="24" borderId="37" xfId="0" applyFont="1" applyFill="1" applyBorder="1" applyAlignment="1" applyProtection="1">
      <alignment horizontal="center" vertical="center" wrapText="1"/>
      <protection hidden="1"/>
    </xf>
    <xf numFmtId="0" fontId="19" fillId="24" borderId="38" xfId="0" applyFont="1" applyFill="1" applyBorder="1" applyAlignment="1" applyProtection="1">
      <alignment horizontal="center" vertical="center" wrapText="1"/>
      <protection hidden="1"/>
    </xf>
    <xf numFmtId="164" fontId="1" fillId="26" borderId="34" xfId="0" applyNumberFormat="1" applyFont="1" applyFill="1" applyBorder="1" applyAlignment="1" applyProtection="1">
      <alignment horizontal="right" vertical="center"/>
      <protection hidden="1"/>
    </xf>
    <xf numFmtId="164" fontId="1" fillId="26" borderId="39" xfId="0" applyNumberFormat="1" applyFont="1" applyFill="1" applyBorder="1" applyAlignment="1" applyProtection="1">
      <alignment horizontal="right" vertical="center"/>
      <protection hidden="1"/>
    </xf>
    <xf numFmtId="164" fontId="1" fillId="28" borderId="34" xfId="0" applyNumberFormat="1" applyFont="1" applyFill="1" applyBorder="1" applyAlignment="1" applyProtection="1">
      <alignment horizontal="right" vertical="center"/>
      <protection hidden="1"/>
    </xf>
    <xf numFmtId="164" fontId="1" fillId="28" borderId="39" xfId="0" applyNumberFormat="1" applyFont="1" applyFill="1" applyBorder="1" applyAlignment="1" applyProtection="1">
      <alignment horizontal="right" vertical="center"/>
      <protection hidden="1"/>
    </xf>
    <xf numFmtId="0" fontId="19" fillId="24" borderId="40" xfId="0" applyFont="1" applyFill="1" applyBorder="1" applyAlignment="1" applyProtection="1">
      <alignment horizontal="center" vertical="center" wrapText="1"/>
      <protection hidden="1"/>
    </xf>
    <xf numFmtId="0" fontId="19" fillId="24" borderId="41" xfId="0" applyFont="1" applyFill="1" applyBorder="1" applyAlignment="1" applyProtection="1">
      <alignment horizontal="center" vertical="center" wrapText="1"/>
      <protection hidden="1"/>
    </xf>
    <xf numFmtId="164" fontId="1" fillId="28" borderId="42" xfId="0" applyNumberFormat="1" applyFont="1" applyFill="1" applyBorder="1" applyAlignment="1" applyProtection="1">
      <alignment horizontal="right" vertical="center"/>
      <protection hidden="1"/>
    </xf>
    <xf numFmtId="164" fontId="1" fillId="28" borderId="43" xfId="0" applyNumberFormat="1" applyFont="1" applyFill="1" applyBorder="1" applyAlignment="1" applyProtection="1">
      <alignment horizontal="right" vertical="center"/>
      <protection hidden="1"/>
    </xf>
    <xf numFmtId="0" fontId="19" fillId="27" borderId="10" xfId="0" applyFont="1" applyFill="1" applyBorder="1" applyAlignment="1" applyProtection="1">
      <alignment horizontal="center" vertical="center" wrapText="1"/>
      <protection hidden="1"/>
    </xf>
    <xf numFmtId="164" fontId="1" fillId="14" borderId="10" xfId="0" applyNumberFormat="1" applyFont="1" applyFill="1" applyBorder="1" applyAlignment="1" applyProtection="1">
      <alignment horizontal="right" vertical="center"/>
      <protection hidden="1"/>
    </xf>
    <xf numFmtId="0" fontId="2" fillId="11" borderId="10" xfId="0" applyFont="1" applyFill="1" applyBorder="1" applyAlignment="1" applyProtection="1">
      <alignment horizontal="right" vertical="center"/>
      <protection hidden="1"/>
    </xf>
    <xf numFmtId="0" fontId="19" fillId="24" borderId="56" xfId="0" applyFont="1" applyFill="1" applyBorder="1" applyAlignment="1" applyProtection="1">
      <alignment horizontal="center" vertical="center" wrapText="1"/>
      <protection hidden="1"/>
    </xf>
    <xf numFmtId="164" fontId="20" fillId="50" borderId="57" xfId="0" applyNumberFormat="1" applyFont="1" applyFill="1" applyBorder="1" applyAlignment="1" applyProtection="1">
      <alignment horizontal="right" vertical="center"/>
      <protection hidden="1"/>
    </xf>
    <xf numFmtId="164" fontId="20" fillId="50" borderId="44" xfId="0" applyNumberFormat="1" applyFont="1" applyFill="1" applyBorder="1" applyAlignment="1" applyProtection="1">
      <alignment horizontal="right" vertical="center"/>
      <protection hidden="1"/>
    </xf>
    <xf numFmtId="0" fontId="35" fillId="11" borderId="10" xfId="0" applyFont="1" applyFill="1" applyBorder="1" applyAlignment="1" applyProtection="1">
      <alignment vertical="center"/>
      <protection hidden="1"/>
    </xf>
    <xf numFmtId="164" fontId="3" fillId="11" borderId="10" xfId="0" applyNumberFormat="1" applyFont="1" applyFill="1" applyBorder="1" applyAlignment="1" applyProtection="1">
      <alignment vertical="top"/>
      <protection hidden="1"/>
    </xf>
    <xf numFmtId="0" fontId="52" fillId="23" borderId="10" xfId="0" applyFont="1" applyFill="1" applyBorder="1" applyAlignment="1" applyProtection="1">
      <alignment vertical="top" wrapText="1"/>
      <protection hidden="1"/>
    </xf>
    <xf numFmtId="0" fontId="12" fillId="19" borderId="11" xfId="0" applyFont="1" applyFill="1" applyBorder="1" applyAlignment="1" applyProtection="1">
      <alignment vertical="top"/>
      <protection hidden="1"/>
    </xf>
    <xf numFmtId="0" fontId="12" fillId="17" borderId="10" xfId="0" applyFont="1" applyFill="1" applyBorder="1" applyAlignment="1" applyProtection="1">
      <alignment vertical="center"/>
      <protection hidden="1"/>
    </xf>
    <xf numFmtId="0" fontId="12" fillId="17" borderId="10" xfId="0" applyFont="1" applyFill="1" applyBorder="1" applyAlignment="1" applyProtection="1">
      <alignment vertical="top"/>
      <protection hidden="1"/>
    </xf>
    <xf numFmtId="9" fontId="2" fillId="25" borderId="58" xfId="6" applyFont="1" applyFill="1" applyBorder="1" applyAlignment="1" applyProtection="1">
      <alignment horizontal="center" vertical="center"/>
      <protection hidden="1"/>
    </xf>
    <xf numFmtId="164" fontId="3" fillId="11" borderId="53" xfId="0" applyNumberFormat="1" applyFont="1" applyFill="1" applyBorder="1" applyAlignment="1" applyProtection="1">
      <alignment vertical="top"/>
      <protection hidden="1"/>
    </xf>
    <xf numFmtId="0" fontId="52" fillId="18" borderId="10" xfId="0" applyFont="1" applyFill="1" applyBorder="1" applyAlignment="1" applyProtection="1">
      <alignment vertical="top" wrapText="1"/>
      <protection hidden="1"/>
    </xf>
    <xf numFmtId="0" fontId="3" fillId="18" borderId="10" xfId="0" applyFont="1" applyFill="1" applyBorder="1" applyAlignment="1" applyProtection="1">
      <alignment vertical="top" wrapText="1"/>
      <protection hidden="1"/>
    </xf>
    <xf numFmtId="0" fontId="22" fillId="31" borderId="48" xfId="0" applyFont="1" applyFill="1" applyBorder="1" applyAlignment="1" applyProtection="1">
      <alignment horizontal="right" vertical="center"/>
      <protection hidden="1"/>
    </xf>
    <xf numFmtId="0" fontId="41" fillId="11" borderId="10" xfId="0" applyFont="1" applyFill="1" applyBorder="1" applyAlignment="1" applyProtection="1">
      <alignment vertical="center"/>
      <protection hidden="1"/>
    </xf>
    <xf numFmtId="0" fontId="41" fillId="11" borderId="10" xfId="0" applyFont="1" applyFill="1" applyBorder="1" applyAlignment="1" applyProtection="1">
      <alignment vertical="top"/>
      <protection hidden="1"/>
    </xf>
    <xf numFmtId="168" fontId="53" fillId="35" borderId="34" xfId="7" applyNumberFormat="1" applyFont="1" applyFill="1" applyBorder="1" applyAlignment="1" applyProtection="1">
      <alignment horizontal="right" vertical="center"/>
      <protection hidden="1"/>
    </xf>
    <xf numFmtId="0" fontId="3" fillId="0" borderId="15" xfId="0" applyFont="1" applyBorder="1" applyAlignment="1" applyProtection="1">
      <alignment vertical="top"/>
      <protection hidden="1"/>
    </xf>
    <xf numFmtId="164" fontId="3" fillId="0" borderId="7" xfId="0" applyNumberFormat="1" applyFont="1" applyBorder="1" applyAlignment="1" applyProtection="1">
      <alignment vertical="top"/>
      <protection hidden="1"/>
    </xf>
    <xf numFmtId="164" fontId="3" fillId="0" borderId="1" xfId="0" applyNumberFormat="1" applyFont="1" applyBorder="1" applyAlignment="1" applyProtection="1">
      <alignment vertical="top"/>
      <protection hidden="1"/>
    </xf>
    <xf numFmtId="164" fontId="3" fillId="0" borderId="2" xfId="0" applyNumberFormat="1" applyFont="1" applyBorder="1" applyAlignment="1" applyProtection="1">
      <alignment vertical="top"/>
      <protection hidden="1"/>
    </xf>
    <xf numFmtId="0" fontId="3" fillId="0" borderId="2" xfId="0" applyFont="1" applyBorder="1" applyAlignment="1" applyProtection="1">
      <alignment vertical="top"/>
      <protection hidden="1"/>
    </xf>
    <xf numFmtId="0" fontId="3" fillId="0" borderId="1" xfId="0" applyFont="1" applyBorder="1" applyAlignment="1" applyProtection="1">
      <alignment vertical="top"/>
      <protection hidden="1"/>
    </xf>
    <xf numFmtId="0" fontId="12" fillId="19" borderId="17" xfId="0" applyFont="1" applyFill="1" applyBorder="1" applyAlignment="1" applyProtection="1">
      <alignment vertical="top"/>
      <protection hidden="1"/>
    </xf>
    <xf numFmtId="0" fontId="10" fillId="0" borderId="19" xfId="0" applyFont="1" applyBorder="1" applyAlignment="1" applyProtection="1">
      <alignment vertical="center"/>
      <protection hidden="1"/>
    </xf>
    <xf numFmtId="0" fontId="3" fillId="12" borderId="10" xfId="0" applyFont="1" applyFill="1" applyBorder="1" applyAlignment="1" applyProtection="1">
      <alignment vertical="top" wrapText="1"/>
      <protection hidden="1"/>
    </xf>
    <xf numFmtId="0" fontId="21" fillId="23" borderId="13" xfId="0" applyFont="1" applyFill="1" applyBorder="1" applyAlignment="1" applyProtection="1">
      <alignment vertical="top" wrapText="1"/>
      <protection hidden="1"/>
    </xf>
    <xf numFmtId="0" fontId="21" fillId="23" borderId="10" xfId="0" applyFont="1" applyFill="1" applyBorder="1" applyAlignment="1" applyProtection="1">
      <alignment vertical="top" wrapText="1"/>
      <protection hidden="1"/>
    </xf>
    <xf numFmtId="0" fontId="21" fillId="23" borderId="32" xfId="0" applyFont="1" applyFill="1" applyBorder="1" applyAlignment="1" applyProtection="1">
      <alignment vertical="top" wrapText="1"/>
      <protection hidden="1"/>
    </xf>
    <xf numFmtId="0" fontId="21" fillId="23" borderId="5" xfId="0" applyFont="1" applyFill="1" applyBorder="1" applyAlignment="1" applyProtection="1">
      <alignment vertical="top" wrapText="1"/>
      <protection hidden="1"/>
    </xf>
    <xf numFmtId="0" fontId="3" fillId="8" borderId="3" xfId="0" applyFont="1" applyFill="1" applyBorder="1" applyAlignment="1" applyProtection="1">
      <alignment vertical="top"/>
      <protection hidden="1"/>
    </xf>
    <xf numFmtId="0" fontId="12" fillId="7" borderId="11" xfId="0" applyFont="1" applyFill="1" applyBorder="1" applyAlignment="1" applyProtection="1">
      <alignment vertical="center" wrapText="1"/>
      <protection hidden="1"/>
    </xf>
    <xf numFmtId="0" fontId="3" fillId="0" borderId="17" xfId="0" applyFont="1" applyBorder="1" applyAlignment="1" applyProtection="1">
      <alignment vertical="top"/>
      <protection hidden="1"/>
    </xf>
    <xf numFmtId="0" fontId="12" fillId="17" borderId="10" xfId="0" applyFont="1" applyFill="1" applyBorder="1" applyAlignment="1" applyProtection="1">
      <alignment vertical="center" wrapText="1"/>
      <protection hidden="1"/>
    </xf>
    <xf numFmtId="0" fontId="29" fillId="18" borderId="10" xfId="1" applyFill="1" applyBorder="1" applyAlignment="1" applyProtection="1">
      <alignment horizontal="left" vertical="top" wrapText="1"/>
      <protection hidden="1"/>
    </xf>
    <xf numFmtId="0" fontId="0" fillId="35" borderId="45" xfId="0" applyFont="1" applyFill="1" applyBorder="1" applyAlignment="1" applyProtection="1">
      <alignment horizontal="right" vertical="center"/>
      <protection hidden="1"/>
    </xf>
    <xf numFmtId="0" fontId="22" fillId="32" borderId="34" xfId="0" applyFont="1" applyFill="1" applyBorder="1" applyAlignment="1" applyProtection="1">
      <alignment horizontal="right" vertical="center"/>
      <protection hidden="1"/>
    </xf>
    <xf numFmtId="0" fontId="0" fillId="35" borderId="59" xfId="0" applyFont="1" applyFill="1" applyBorder="1" applyAlignment="1" applyProtection="1">
      <alignment horizontal="right" vertical="center"/>
      <protection hidden="1"/>
    </xf>
    <xf numFmtId="0" fontId="22" fillId="0" borderId="46" xfId="0" applyFont="1" applyFill="1" applyBorder="1" applyAlignment="1" applyProtection="1">
      <alignment horizontal="left" vertical="center"/>
      <protection hidden="1"/>
    </xf>
    <xf numFmtId="0" fontId="22" fillId="0" borderId="50" xfId="0" applyFont="1" applyFill="1" applyBorder="1" applyAlignment="1" applyProtection="1">
      <alignment horizontal="left" vertical="center"/>
      <protection hidden="1"/>
    </xf>
    <xf numFmtId="0" fontId="0" fillId="0" borderId="59" xfId="0" applyFont="1" applyFill="1" applyBorder="1" applyAlignment="1" applyProtection="1">
      <alignment horizontal="right" vertical="center"/>
      <protection hidden="1"/>
    </xf>
    <xf numFmtId="168" fontId="3" fillId="0" borderId="10" xfId="0" applyNumberFormat="1" applyFont="1" applyFill="1" applyBorder="1" applyAlignment="1" applyProtection="1">
      <alignment vertical="top" wrapText="1"/>
      <protection hidden="1"/>
    </xf>
    <xf numFmtId="166" fontId="24" fillId="0" borderId="50" xfId="0" applyNumberFormat="1" applyFont="1" applyFill="1" applyBorder="1" applyAlignment="1" applyProtection="1">
      <alignment horizontal="right" vertical="center"/>
      <protection hidden="1"/>
    </xf>
    <xf numFmtId="0" fontId="10" fillId="8" borderId="10" xfId="0" applyFont="1" applyFill="1" applyBorder="1" applyAlignment="1" applyProtection="1">
      <alignment horizontal="left" vertical="top" wrapText="1"/>
      <protection hidden="1"/>
    </xf>
    <xf numFmtId="0" fontId="43" fillId="40" borderId="61" xfId="0" applyFont="1" applyFill="1" applyBorder="1" applyAlignment="1" applyProtection="1">
      <alignment horizontal="right" vertical="center"/>
      <protection hidden="1"/>
    </xf>
    <xf numFmtId="0" fontId="2" fillId="11" borderId="10" xfId="0" applyFont="1" applyFill="1" applyBorder="1" applyAlignment="1" applyProtection="1">
      <alignment horizontal="left" vertical="center" wrapText="1"/>
      <protection hidden="1"/>
    </xf>
    <xf numFmtId="0" fontId="10" fillId="11"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39" fillId="11" borderId="10" xfId="0" applyFont="1" applyFill="1" applyBorder="1" applyAlignment="1" applyProtection="1">
      <alignment horizontal="left" vertical="top" wrapText="1"/>
      <protection hidden="1"/>
    </xf>
    <xf numFmtId="0" fontId="39" fillId="11" borderId="10" xfId="0" applyFont="1" applyFill="1" applyBorder="1" applyAlignment="1" applyProtection="1">
      <alignment horizontal="right" vertical="top" wrapText="1"/>
      <protection hidden="1"/>
    </xf>
    <xf numFmtId="0" fontId="3" fillId="0" borderId="14" xfId="0" applyFont="1" applyBorder="1" applyAlignment="1" applyProtection="1">
      <alignment horizontal="left" vertical="top"/>
      <protection hidden="1"/>
    </xf>
    <xf numFmtId="0" fontId="3" fillId="0" borderId="14" xfId="0" applyFont="1" applyBorder="1" applyAlignment="1" applyProtection="1">
      <alignment horizontal="center" vertical="top"/>
      <protection hidden="1"/>
    </xf>
    <xf numFmtId="0" fontId="10" fillId="0" borderId="14" xfId="0" applyFont="1" applyBorder="1" applyAlignment="1" applyProtection="1">
      <alignment vertical="top" wrapText="1"/>
      <protection hidden="1"/>
    </xf>
    <xf numFmtId="0" fontId="3" fillId="0" borderId="3" xfId="0" applyFont="1" applyBorder="1" applyAlignment="1" applyProtection="1">
      <alignment vertical="top"/>
      <protection hidden="1"/>
    </xf>
    <xf numFmtId="0" fontId="26" fillId="0" borderId="3" xfId="0" applyFont="1" applyBorder="1" applyAlignment="1" applyProtection="1">
      <alignment vertical="top"/>
      <protection hidden="1"/>
    </xf>
    <xf numFmtId="0" fontId="0" fillId="0" borderId="10" xfId="0" applyFont="1" applyBorder="1" applyAlignment="1" applyProtection="1">
      <protection hidden="1"/>
    </xf>
    <xf numFmtId="0" fontId="0" fillId="34" borderId="45" xfId="0" applyFont="1" applyFill="1" applyBorder="1" applyAlignment="1" applyProtection="1">
      <alignment horizontal="right" vertical="center"/>
      <protection hidden="1"/>
    </xf>
    <xf numFmtId="0" fontId="22" fillId="58" borderId="34" xfId="0" applyFont="1" applyFill="1" applyBorder="1" applyAlignment="1" applyProtection="1">
      <alignment horizontal="right" vertical="center"/>
      <protection hidden="1"/>
    </xf>
    <xf numFmtId="0" fontId="0" fillId="34" borderId="59" xfId="0" applyFont="1" applyFill="1" applyBorder="1" applyAlignment="1" applyProtection="1">
      <alignment horizontal="right" vertical="center"/>
      <protection hidden="1"/>
    </xf>
    <xf numFmtId="0" fontId="22" fillId="0" borderId="59" xfId="0" applyFont="1" applyFill="1" applyBorder="1" applyAlignment="1" applyProtection="1">
      <alignment horizontal="right" vertical="center"/>
      <protection hidden="1"/>
    </xf>
    <xf numFmtId="168" fontId="22" fillId="0" borderId="59" xfId="0" applyNumberFormat="1" applyFont="1" applyFill="1" applyBorder="1" applyAlignment="1" applyProtection="1">
      <alignment horizontal="right" vertical="center"/>
      <protection hidden="1"/>
    </xf>
    <xf numFmtId="168" fontId="22" fillId="0" borderId="46" xfId="0" applyNumberFormat="1" applyFont="1" applyFill="1" applyBorder="1" applyAlignment="1" applyProtection="1">
      <alignment horizontal="right" vertical="center"/>
      <protection hidden="1"/>
    </xf>
    <xf numFmtId="168" fontId="25" fillId="0" borderId="46" xfId="0" applyNumberFormat="1" applyFont="1" applyFill="1" applyBorder="1" applyAlignment="1" applyProtection="1">
      <alignment horizontal="right" vertical="center"/>
      <protection hidden="1"/>
    </xf>
    <xf numFmtId="167" fontId="43" fillId="40" borderId="61" xfId="6" applyNumberFormat="1" applyFont="1" applyFill="1" applyBorder="1" applyAlignment="1" applyProtection="1">
      <alignment horizontal="right" vertical="center"/>
      <protection hidden="1"/>
    </xf>
    <xf numFmtId="167" fontId="43" fillId="40" borderId="62" xfId="6" applyNumberFormat="1" applyFont="1" applyFill="1" applyBorder="1" applyAlignment="1" applyProtection="1">
      <alignment horizontal="right" vertical="center"/>
      <protection hidden="1"/>
    </xf>
    <xf numFmtId="167" fontId="43" fillId="54" borderId="64" xfId="6" applyNumberFormat="1" applyFont="1" applyFill="1" applyBorder="1" applyAlignment="1" applyProtection="1">
      <alignment horizontal="right" vertical="center"/>
      <protection hidden="1"/>
    </xf>
    <xf numFmtId="0" fontId="2" fillId="11" borderId="10" xfId="0" applyFont="1" applyFill="1" applyBorder="1" applyAlignment="1" applyProtection="1">
      <alignment vertical="top"/>
      <protection hidden="1"/>
    </xf>
    <xf numFmtId="0" fontId="3" fillId="11" borderId="10" xfId="0" applyFont="1" applyFill="1" applyBorder="1" applyAlignment="1" applyProtection="1">
      <alignment horizontal="left" vertical="top"/>
      <protection hidden="1"/>
    </xf>
    <xf numFmtId="0" fontId="0" fillId="0" borderId="0" xfId="0" applyFont="1" applyAlignment="1" applyProtection="1">
      <protection hidden="1"/>
    </xf>
    <xf numFmtId="0" fontId="41" fillId="27" borderId="10" xfId="0" applyFont="1" applyFill="1" applyBorder="1" applyAlignment="1" applyProtection="1">
      <alignment horizontal="left" vertical="top" wrapText="1"/>
      <protection hidden="1"/>
    </xf>
    <xf numFmtId="0" fontId="12" fillId="27" borderId="10" xfId="0" applyFont="1" applyFill="1" applyBorder="1" applyAlignment="1" applyProtection="1">
      <alignment vertical="top" wrapText="1"/>
      <protection hidden="1"/>
    </xf>
    <xf numFmtId="0" fontId="3" fillId="8" borderId="2" xfId="0" applyFont="1" applyFill="1" applyBorder="1" applyAlignment="1" applyProtection="1">
      <alignment vertical="top"/>
      <protection hidden="1"/>
    </xf>
    <xf numFmtId="0" fontId="41" fillId="11" borderId="33" xfId="0" applyFont="1" applyFill="1" applyBorder="1" applyAlignment="1" applyProtection="1">
      <alignment vertical="top" wrapText="1"/>
      <protection hidden="1"/>
    </xf>
    <xf numFmtId="0" fontId="19" fillId="57" borderId="70" xfId="0" applyFont="1" applyFill="1" applyBorder="1" applyAlignment="1" applyProtection="1">
      <alignment horizontal="center" vertical="center" wrapText="1"/>
      <protection hidden="1"/>
    </xf>
    <xf numFmtId="0" fontId="3" fillId="11" borderId="71" xfId="0" applyFont="1" applyFill="1" applyBorder="1" applyAlignment="1" applyProtection="1">
      <alignment vertical="top"/>
      <protection hidden="1"/>
    </xf>
    <xf numFmtId="0" fontId="3" fillId="0" borderId="10" xfId="0" applyFont="1" applyFill="1" applyBorder="1" applyAlignment="1" applyProtection="1">
      <alignment vertical="top"/>
      <protection hidden="1"/>
    </xf>
    <xf numFmtId="0" fontId="3" fillId="0" borderId="2" xfId="0" applyFont="1" applyFill="1" applyBorder="1" applyAlignment="1" applyProtection="1">
      <alignment vertical="top"/>
      <protection hidden="1"/>
    </xf>
    <xf numFmtId="0" fontId="0" fillId="8" borderId="0" xfId="0" applyFont="1" applyFill="1" applyAlignment="1" applyProtection="1">
      <protection hidden="1"/>
    </xf>
    <xf numFmtId="0" fontId="2" fillId="0" borderId="10" xfId="0" applyFont="1" applyBorder="1" applyAlignment="1" applyProtection="1">
      <alignment vertical="top"/>
      <protection hidden="1"/>
    </xf>
    <xf numFmtId="0" fontId="3" fillId="0" borderId="10" xfId="0" applyFont="1" applyBorder="1" applyAlignment="1" applyProtection="1">
      <alignment horizontal="left" vertical="top" wrapText="1"/>
      <protection hidden="1"/>
    </xf>
    <xf numFmtId="0" fontId="3" fillId="8" borderId="1" xfId="0" applyFont="1" applyFill="1" applyBorder="1" applyAlignment="1" applyProtection="1">
      <alignment vertical="top"/>
      <protection hidden="1"/>
    </xf>
    <xf numFmtId="0" fontId="3" fillId="0" borderId="1" xfId="0" applyFont="1" applyBorder="1" applyAlignment="1" applyProtection="1">
      <alignment horizontal="left" vertical="top" wrapText="1"/>
      <protection hidden="1"/>
    </xf>
    <xf numFmtId="0" fontId="4" fillId="0" borderId="10" xfId="0" applyFont="1" applyBorder="1" applyAlignment="1" applyProtection="1">
      <alignment vertical="top"/>
      <protection hidden="1"/>
    </xf>
    <xf numFmtId="0" fontId="3" fillId="11" borderId="10" xfId="0" applyFont="1" applyFill="1" applyBorder="1" applyAlignment="1" applyProtection="1">
      <alignment horizontal="left" vertical="top" wrapText="1"/>
      <protection hidden="1"/>
    </xf>
    <xf numFmtId="0" fontId="12" fillId="29" borderId="10" xfId="0" applyFont="1" applyFill="1" applyBorder="1" applyAlignment="1" applyProtection="1">
      <alignment vertical="center"/>
      <protection hidden="1"/>
    </xf>
    <xf numFmtId="0" fontId="12" fillId="22" borderId="10" xfId="0" applyFont="1" applyFill="1" applyBorder="1" applyAlignment="1" applyProtection="1">
      <alignment vertical="top"/>
      <protection hidden="1"/>
    </xf>
    <xf numFmtId="0" fontId="3" fillId="22" borderId="10" xfId="0" applyFont="1" applyFill="1" applyBorder="1" applyAlignment="1" applyProtection="1">
      <alignment horizontal="left" vertical="top" wrapText="1"/>
      <protection hidden="1"/>
    </xf>
    <xf numFmtId="0" fontId="29" fillId="13" borderId="10" xfId="1" applyFill="1" applyBorder="1" applyAlignment="1" applyProtection="1">
      <alignment horizontal="left" vertical="top"/>
      <protection hidden="1"/>
    </xf>
    <xf numFmtId="0" fontId="18" fillId="13" borderId="10" xfId="0" applyFont="1" applyFill="1" applyBorder="1" applyAlignment="1" applyProtection="1">
      <alignment horizontal="left" vertical="top"/>
      <protection hidden="1"/>
    </xf>
    <xf numFmtId="0" fontId="2" fillId="13" borderId="10" xfId="0" applyFont="1" applyFill="1" applyBorder="1" applyAlignment="1" applyProtection="1">
      <alignment horizontal="right" vertical="top"/>
      <protection hidden="1"/>
    </xf>
    <xf numFmtId="0" fontId="10" fillId="13" borderId="10" xfId="0" applyFont="1" applyFill="1" applyBorder="1" applyAlignment="1" applyProtection="1">
      <alignment vertical="center" wrapText="1"/>
      <protection hidden="1"/>
    </xf>
    <xf numFmtId="0" fontId="1" fillId="3" borderId="21" xfId="0" applyFont="1" applyFill="1" applyBorder="1" applyAlignment="1" applyProtection="1">
      <alignment horizontal="left" vertical="top" wrapText="1"/>
      <protection locked="0" hidden="1"/>
    </xf>
    <xf numFmtId="0" fontId="2" fillId="10" borderId="10" xfId="0" applyFont="1" applyFill="1" applyBorder="1" applyAlignment="1" applyProtection="1">
      <alignment horizontal="right" vertical="center"/>
      <protection hidden="1"/>
    </xf>
    <xf numFmtId="0" fontId="31" fillId="13" borderId="10" xfId="0" applyFont="1" applyFill="1" applyBorder="1" applyAlignment="1" applyProtection="1">
      <alignment horizontal="right" vertical="top"/>
      <protection hidden="1"/>
    </xf>
    <xf numFmtId="0" fontId="2" fillId="13" borderId="10" xfId="0" applyFont="1" applyFill="1" applyBorder="1" applyAlignment="1" applyProtection="1">
      <alignment horizontal="right" vertical="top" wrapText="1"/>
      <protection hidden="1"/>
    </xf>
    <xf numFmtId="0" fontId="3" fillId="18" borderId="10" xfId="0" applyFont="1" applyFill="1" applyBorder="1" applyAlignment="1" applyProtection="1">
      <alignment horizontal="right" vertical="top" wrapText="1"/>
      <protection hidden="1"/>
    </xf>
    <xf numFmtId="0" fontId="2" fillId="13" borderId="10" xfId="0" applyFont="1" applyFill="1" applyBorder="1" applyAlignment="1" applyProtection="1">
      <alignment horizontal="right" vertical="center"/>
      <protection hidden="1"/>
    </xf>
    <xf numFmtId="0" fontId="2" fillId="13" borderId="30" xfId="0" applyFont="1" applyFill="1" applyBorder="1" applyAlignment="1" applyProtection="1">
      <alignment horizontal="right" vertical="top" wrapText="1"/>
      <protection hidden="1"/>
    </xf>
    <xf numFmtId="0" fontId="3" fillId="12" borderId="10" xfId="0" applyFont="1" applyFill="1" applyBorder="1" applyAlignment="1" applyProtection="1">
      <alignment horizontal="left" vertical="top" wrapText="1"/>
      <protection hidden="1"/>
    </xf>
    <xf numFmtId="0" fontId="0" fillId="8" borderId="10" xfId="0" applyFont="1" applyFill="1" applyBorder="1" applyAlignment="1" applyProtection="1">
      <protection hidden="1"/>
    </xf>
    <xf numFmtId="0" fontId="3" fillId="2" borderId="10" xfId="0" applyFont="1" applyFill="1" applyBorder="1" applyAlignment="1" applyProtection="1">
      <alignment horizontal="left" vertical="top" wrapText="1"/>
      <protection hidden="1"/>
    </xf>
    <xf numFmtId="0" fontId="3" fillId="2" borderId="10" xfId="0" applyFont="1" applyFill="1" applyBorder="1" applyAlignment="1" applyProtection="1">
      <alignment vertical="top"/>
      <protection hidden="1"/>
    </xf>
    <xf numFmtId="0" fontId="4" fillId="11"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wrapText="1"/>
      <protection hidden="1"/>
    </xf>
    <xf numFmtId="0" fontId="3" fillId="13" borderId="10" xfId="0" applyFont="1" applyFill="1" applyBorder="1" applyAlignment="1" applyProtection="1">
      <alignment vertical="top"/>
      <protection hidden="1"/>
    </xf>
    <xf numFmtId="0" fontId="2" fillId="13" borderId="10" xfId="0" applyFont="1" applyFill="1" applyBorder="1" applyAlignment="1" applyProtection="1">
      <alignment vertical="top"/>
      <protection hidden="1"/>
    </xf>
    <xf numFmtId="0" fontId="3" fillId="13" borderId="10" xfId="0" applyFont="1" applyFill="1" applyBorder="1" applyAlignment="1" applyProtection="1">
      <alignment horizontal="left" vertical="top"/>
      <protection hidden="1"/>
    </xf>
    <xf numFmtId="0" fontId="3" fillId="8" borderId="10" xfId="0" applyFont="1" applyFill="1" applyBorder="1" applyAlignment="1" applyProtection="1">
      <alignment horizontal="left" vertical="top" wrapText="1"/>
      <protection hidden="1"/>
    </xf>
    <xf numFmtId="0" fontId="12" fillId="19" borderId="10" xfId="0" applyFont="1" applyFill="1" applyBorder="1" applyAlignment="1" applyProtection="1">
      <alignment vertical="top"/>
      <protection hidden="1"/>
    </xf>
    <xf numFmtId="0" fontId="29" fillId="18" borderId="10" xfId="1" applyFill="1" applyBorder="1" applyAlignment="1" applyProtection="1">
      <alignment horizontal="left" vertical="top" wrapText="1"/>
      <protection locked="0" hidden="1"/>
    </xf>
    <xf numFmtId="0" fontId="8" fillId="11" borderId="0" xfId="0" applyFont="1" applyFill="1" applyAlignment="1" applyProtection="1">
      <alignment vertical="top"/>
      <protection hidden="1"/>
    </xf>
    <xf numFmtId="0" fontId="0" fillId="11" borderId="10" xfId="0" applyFont="1" applyFill="1" applyBorder="1" applyAlignment="1" applyProtection="1">
      <alignment horizontal="left"/>
      <protection hidden="1"/>
    </xf>
    <xf numFmtId="0" fontId="0" fillId="8" borderId="10" xfId="0" applyFont="1" applyFill="1" applyBorder="1" applyAlignment="1" applyProtection="1">
      <alignment horizontal="left"/>
      <protection hidden="1"/>
    </xf>
    <xf numFmtId="0" fontId="13" fillId="7" borderId="14" xfId="0" applyFont="1" applyFill="1" applyBorder="1" applyAlignment="1" applyProtection="1">
      <alignment vertical="center"/>
      <protection hidden="1"/>
    </xf>
    <xf numFmtId="0" fontId="13" fillId="19" borderId="10" xfId="0" applyFont="1" applyFill="1" applyBorder="1" applyAlignment="1" applyProtection="1">
      <alignment vertical="top"/>
      <protection hidden="1"/>
    </xf>
    <xf numFmtId="0" fontId="1" fillId="8" borderId="10" xfId="0" applyFont="1" applyFill="1" applyBorder="1" applyAlignment="1" applyProtection="1">
      <alignment vertical="top"/>
      <protection hidden="1"/>
    </xf>
    <xf numFmtId="0" fontId="38" fillId="11" borderId="10" xfId="5" applyFill="1" applyBorder="1" applyAlignment="1" applyProtection="1">
      <alignment vertical="top"/>
      <protection locked="0" hidden="1"/>
    </xf>
    <xf numFmtId="0" fontId="13" fillId="17" borderId="10" xfId="0" applyFont="1" applyFill="1" applyBorder="1" applyAlignment="1" applyProtection="1">
      <alignment vertical="top"/>
      <protection hidden="1"/>
    </xf>
    <xf numFmtId="0" fontId="1" fillId="11" borderId="10" xfId="0" applyFont="1" applyFill="1" applyBorder="1" applyAlignment="1" applyProtection="1">
      <alignment vertical="top"/>
      <protection hidden="1"/>
    </xf>
    <xf numFmtId="0" fontId="6" fillId="13" borderId="10" xfId="0" applyFont="1" applyFill="1" applyBorder="1" applyAlignment="1" applyProtection="1">
      <alignment horizontal="right" vertical="center"/>
      <protection hidden="1"/>
    </xf>
    <xf numFmtId="0" fontId="6" fillId="13" borderId="10" xfId="0" applyFont="1" applyFill="1" applyBorder="1" applyAlignment="1" applyProtection="1">
      <alignment horizontal="right" vertical="top"/>
      <protection hidden="1"/>
    </xf>
    <xf numFmtId="0" fontId="1" fillId="12" borderId="10" xfId="0" applyFont="1" applyFill="1" applyBorder="1" applyAlignment="1" applyProtection="1">
      <alignment vertical="center"/>
      <protection locked="0" hidden="1"/>
    </xf>
    <xf numFmtId="0" fontId="38" fillId="11" borderId="10" xfId="5" applyFill="1" applyBorder="1" applyAlignment="1" applyProtection="1">
      <alignment vertical="top"/>
      <protection hidden="1"/>
    </xf>
    <xf numFmtId="0" fontId="1" fillId="11" borderId="10" xfId="0" applyFont="1" applyFill="1" applyBorder="1" applyAlignment="1" applyProtection="1">
      <alignment vertical="center"/>
      <protection hidden="1"/>
    </xf>
    <xf numFmtId="0" fontId="32" fillId="12" borderId="10" xfId="0" applyFont="1" applyFill="1" applyBorder="1" applyAlignment="1" applyProtection="1">
      <alignment vertical="center"/>
      <protection locked="0" hidden="1"/>
    </xf>
    <xf numFmtId="0" fontId="1" fillId="13" borderId="10" xfId="0" applyFont="1" applyFill="1" applyBorder="1" applyAlignment="1" applyProtection="1">
      <alignment vertical="top"/>
      <protection hidden="1"/>
    </xf>
    <xf numFmtId="0" fontId="1" fillId="13" borderId="10" xfId="0" applyFont="1" applyFill="1" applyBorder="1" applyAlignment="1" applyProtection="1">
      <alignment vertical="center"/>
      <protection hidden="1"/>
    </xf>
    <xf numFmtId="0" fontId="0" fillId="11" borderId="0" xfId="0" applyFont="1" applyFill="1" applyAlignment="1" applyProtection="1">
      <protection hidden="1"/>
    </xf>
    <xf numFmtId="0" fontId="0" fillId="11" borderId="0" xfId="0" applyFont="1" applyFill="1" applyAlignment="1" applyProtection="1">
      <alignment horizontal="left"/>
      <protection hidden="1"/>
    </xf>
    <xf numFmtId="0" fontId="3" fillId="8" borderId="0" xfId="0" applyFont="1" applyFill="1" applyAlignment="1" applyProtection="1">
      <alignment horizontal="left" vertical="top"/>
      <protection hidden="1"/>
    </xf>
    <xf numFmtId="0" fontId="16" fillId="19" borderId="10" xfId="0" applyFont="1" applyFill="1" applyBorder="1" applyAlignment="1" applyProtection="1">
      <alignment vertical="top" wrapText="1"/>
      <protection hidden="1"/>
    </xf>
    <xf numFmtId="0" fontId="38" fillId="13" borderId="10" xfId="5" applyFill="1" applyBorder="1" applyAlignment="1" applyProtection="1">
      <alignment vertical="top"/>
      <protection locked="0" hidden="1"/>
    </xf>
    <xf numFmtId="0" fontId="16" fillId="17" borderId="10" xfId="0" applyFont="1" applyFill="1" applyBorder="1" applyAlignment="1" applyProtection="1">
      <alignment vertical="top" wrapText="1"/>
      <protection hidden="1"/>
    </xf>
    <xf numFmtId="0" fontId="31" fillId="18" borderId="10" xfId="0" applyFont="1" applyFill="1" applyBorder="1" applyAlignment="1" applyProtection="1">
      <alignment horizontal="right" vertical="top" wrapText="1"/>
      <protection hidden="1"/>
    </xf>
    <xf numFmtId="0" fontId="14" fillId="11" borderId="10" xfId="0" applyFont="1" applyFill="1" applyBorder="1" applyAlignment="1" applyProtection="1">
      <alignment vertical="top" wrapText="1"/>
      <protection hidden="1"/>
    </xf>
    <xf numFmtId="0" fontId="14" fillId="11" borderId="10" xfId="0" applyFont="1" applyFill="1" applyBorder="1" applyAlignment="1" applyProtection="1">
      <alignment horizontal="left" vertical="top" wrapText="1"/>
      <protection hidden="1"/>
    </xf>
    <xf numFmtId="0" fontId="38" fillId="13" borderId="10" xfId="5" applyFill="1" applyBorder="1" applyAlignment="1" applyProtection="1">
      <alignment vertical="top"/>
      <protection hidden="1"/>
    </xf>
    <xf numFmtId="0" fontId="10" fillId="0" borderId="0" xfId="0" applyFont="1" applyAlignment="1" applyProtection="1">
      <alignment vertical="center"/>
      <protection hidden="1"/>
    </xf>
    <xf numFmtId="0" fontId="38" fillId="11" borderId="10" xfId="5" applyFill="1" applyAlignment="1" applyProtection="1">
      <alignment horizontal="left"/>
      <protection locked="0" hidden="1"/>
    </xf>
    <xf numFmtId="0" fontId="3" fillId="0" borderId="0" xfId="0" applyFont="1" applyAlignment="1" applyProtection="1">
      <alignment horizontal="left" vertical="top" wrapText="1"/>
      <protection hidden="1"/>
    </xf>
    <xf numFmtId="0" fontId="3" fillId="0" borderId="0" xfId="0" applyFont="1" applyAlignment="1" applyProtection="1">
      <alignment vertical="top"/>
      <protection hidden="1"/>
    </xf>
    <xf numFmtId="0" fontId="15" fillId="19" borderId="17" xfId="0" applyFont="1" applyFill="1" applyBorder="1" applyAlignment="1" applyProtection="1">
      <alignment vertical="center"/>
      <protection hidden="1"/>
    </xf>
    <xf numFmtId="0" fontId="15" fillId="19" borderId="10" xfId="0" applyFont="1" applyFill="1" applyBorder="1" applyAlignment="1" applyProtection="1">
      <alignment vertical="center"/>
      <protection hidden="1"/>
    </xf>
    <xf numFmtId="0" fontId="3" fillId="8" borderId="11" xfId="0" applyFont="1" applyFill="1" applyBorder="1" applyAlignment="1" applyProtection="1">
      <alignment vertical="top"/>
      <protection hidden="1"/>
    </xf>
    <xf numFmtId="0" fontId="3" fillId="8" borderId="11" xfId="0" applyFont="1" applyFill="1" applyBorder="1" applyAlignment="1" applyProtection="1">
      <alignment horizontal="left" vertical="top" wrapText="1"/>
      <protection hidden="1"/>
    </xf>
    <xf numFmtId="0" fontId="15" fillId="17" borderId="10" xfId="0" applyFont="1" applyFill="1" applyBorder="1" applyAlignment="1" applyProtection="1">
      <alignment vertical="center"/>
      <protection hidden="1"/>
    </xf>
    <xf numFmtId="0" fontId="3" fillId="14" borderId="10" xfId="0" applyFont="1" applyFill="1" applyBorder="1" applyAlignment="1" applyProtection="1">
      <alignment horizontal="left" vertical="top" wrapText="1"/>
      <protection hidden="1"/>
    </xf>
    <xf numFmtId="0" fontId="3" fillId="11" borderId="10" xfId="0" applyFont="1" applyFill="1" applyBorder="1" applyAlignment="1" applyProtection="1">
      <alignment horizontal="left" vertical="center" wrapText="1"/>
      <protection hidden="1"/>
    </xf>
    <xf numFmtId="0" fontId="2" fillId="2" borderId="14" xfId="0" applyFont="1" applyFill="1" applyBorder="1" applyAlignment="1" applyProtection="1">
      <alignment horizontal="right" vertical="top"/>
      <protection hidden="1"/>
    </xf>
    <xf numFmtId="0" fontId="3" fillId="0" borderId="3" xfId="0" applyFont="1" applyBorder="1" applyAlignment="1" applyProtection="1">
      <alignment horizontal="left" vertical="top" wrapText="1"/>
      <protection hidden="1"/>
    </xf>
    <xf numFmtId="0" fontId="2" fillId="2" borderId="3" xfId="0" applyFont="1" applyFill="1" applyBorder="1" applyAlignment="1" applyProtection="1">
      <alignment horizontal="right" vertical="top"/>
      <protection hidden="1"/>
    </xf>
    <xf numFmtId="0" fontId="2" fillId="2" borderId="10" xfId="0" applyFont="1" applyFill="1" applyBorder="1" applyAlignment="1" applyProtection="1">
      <alignment horizontal="right" vertical="top"/>
      <protection hidden="1"/>
    </xf>
    <xf numFmtId="0" fontId="12" fillId="20" borderId="10" xfId="0" applyFont="1" applyFill="1" applyBorder="1" applyAlignment="1" applyProtection="1">
      <alignment vertical="top"/>
      <protection hidden="1"/>
    </xf>
    <xf numFmtId="0" fontId="1" fillId="0" borderId="20" xfId="0" applyFont="1" applyBorder="1" applyAlignment="1" applyProtection="1">
      <alignment vertical="top"/>
      <protection hidden="1"/>
    </xf>
    <xf numFmtId="0" fontId="45" fillId="13" borderId="10" xfId="0" applyFont="1" applyFill="1" applyBorder="1" applyAlignment="1" applyProtection="1">
      <alignment horizontal="left" vertical="top"/>
      <protection hidden="1"/>
    </xf>
    <xf numFmtId="0" fontId="17" fillId="13" borderId="10" xfId="0" applyFont="1" applyFill="1" applyBorder="1" applyAlignment="1" applyProtection="1">
      <alignment horizontal="right" vertical="top"/>
      <protection hidden="1"/>
    </xf>
    <xf numFmtId="0" fontId="1" fillId="11" borderId="10" xfId="0" applyFont="1" applyFill="1" applyBorder="1" applyAlignment="1" applyProtection="1">
      <protection hidden="1"/>
    </xf>
    <xf numFmtId="0" fontId="1" fillId="11" borderId="10" xfId="0" applyFont="1" applyFill="1" applyBorder="1" applyAlignment="1" applyProtection="1">
      <alignment wrapText="1"/>
      <protection hidden="1"/>
    </xf>
    <xf numFmtId="0" fontId="12" fillId="21" borderId="10" xfId="0" applyFont="1" applyFill="1" applyBorder="1" applyAlignment="1" applyProtection="1">
      <alignment vertical="top"/>
      <protection hidden="1"/>
    </xf>
    <xf numFmtId="0" fontId="1" fillId="13" borderId="10" xfId="0" applyFont="1" applyFill="1" applyBorder="1" applyAlignment="1" applyProtection="1">
      <alignment horizontal="right" vertical="top"/>
      <protection hidden="1"/>
    </xf>
    <xf numFmtId="0" fontId="31" fillId="13" borderId="10" xfId="0" applyFont="1" applyFill="1" applyBorder="1" applyAlignment="1" applyProtection="1">
      <alignment vertical="top"/>
      <protection hidden="1"/>
    </xf>
    <xf numFmtId="0" fontId="1" fillId="11" borderId="10" xfId="0" applyFont="1" applyFill="1" applyBorder="1" applyAlignment="1" applyProtection="1">
      <alignment horizontal="left" vertical="top"/>
      <protection hidden="1"/>
    </xf>
    <xf numFmtId="0" fontId="32" fillId="13" borderId="10" xfId="0" applyFont="1" applyFill="1" applyBorder="1" applyAlignment="1" applyProtection="1">
      <alignment horizontal="right" vertical="top"/>
      <protection hidden="1"/>
    </xf>
    <xf numFmtId="0" fontId="3" fillId="12" borderId="10" xfId="0" applyFont="1" applyFill="1" applyBorder="1" applyAlignment="1" applyProtection="1">
      <alignment horizontal="left" vertical="top" wrapText="1"/>
      <protection locked="0" hidden="1"/>
    </xf>
    <xf numFmtId="0" fontId="1" fillId="10" borderId="10" xfId="0" applyFont="1" applyFill="1" applyBorder="1" applyAlignment="1" applyProtection="1">
      <alignment vertical="top"/>
      <protection hidden="1"/>
    </xf>
    <xf numFmtId="0" fontId="47" fillId="11" borderId="10" xfId="0" applyFont="1" applyFill="1" applyBorder="1" applyAlignment="1" applyProtection="1">
      <alignment vertical="center"/>
      <protection hidden="1"/>
    </xf>
    <xf numFmtId="0" fontId="1" fillId="0" borderId="10" xfId="0" applyFont="1" applyFill="1" applyBorder="1" applyAlignment="1" applyProtection="1">
      <alignment vertical="top"/>
      <protection hidden="1"/>
    </xf>
    <xf numFmtId="167" fontId="3" fillId="12" borderId="10" xfId="0" applyNumberFormat="1" applyFont="1" applyFill="1" applyBorder="1" applyAlignment="1" applyProtection="1">
      <alignment horizontal="left" vertical="top" wrapText="1"/>
      <protection locked="0" hidden="1"/>
    </xf>
    <xf numFmtId="0" fontId="1" fillId="14" borderId="10" xfId="0" applyFont="1" applyFill="1" applyBorder="1" applyAlignment="1" applyProtection="1">
      <alignment horizontal="left" vertical="top" wrapText="1"/>
      <protection hidden="1"/>
    </xf>
    <xf numFmtId="0" fontId="24" fillId="11" borderId="10" xfId="0" applyFont="1" applyFill="1" applyBorder="1" applyAlignment="1" applyProtection="1">
      <protection hidden="1"/>
    </xf>
    <xf numFmtId="0" fontId="62" fillId="13" borderId="10" xfId="0" applyFont="1" applyFill="1" applyBorder="1" applyAlignment="1" applyProtection="1">
      <alignment horizontal="left" vertical="top"/>
      <protection hidden="1"/>
    </xf>
    <xf numFmtId="0" fontId="62" fillId="13" borderId="10" xfId="0" applyFont="1" applyFill="1" applyBorder="1" applyAlignment="1" applyProtection="1">
      <alignment horizontal="left" vertical="top" wrapText="1"/>
      <protection hidden="1"/>
    </xf>
    <xf numFmtId="0" fontId="1" fillId="11" borderId="10" xfId="0" applyFont="1" applyFill="1" applyBorder="1" applyAlignment="1" applyProtection="1">
      <alignment horizontal="left" vertical="top" wrapText="1"/>
      <protection hidden="1"/>
    </xf>
    <xf numFmtId="0" fontId="3" fillId="11" borderId="50" xfId="0" applyFont="1" applyFill="1" applyBorder="1" applyAlignment="1" applyProtection="1">
      <alignment vertical="top"/>
      <protection hidden="1"/>
    </xf>
    <xf numFmtId="9" fontId="2" fillId="25" borderId="34" xfId="6" applyFont="1" applyFill="1" applyBorder="1" applyAlignment="1" applyProtection="1">
      <alignment horizontal="center" vertical="center"/>
      <protection hidden="1"/>
    </xf>
    <xf numFmtId="0" fontId="61" fillId="11" borderId="10" xfId="0" applyFont="1" applyFill="1" applyBorder="1" applyAlignment="1" applyProtection="1">
      <alignment vertical="top" wrapText="1"/>
      <protection hidden="1"/>
    </xf>
    <xf numFmtId="0" fontId="61" fillId="11" borderId="46" xfId="0" applyFont="1" applyFill="1" applyBorder="1" applyAlignment="1" applyProtection="1">
      <alignment vertical="top" wrapText="1"/>
      <protection hidden="1"/>
    </xf>
    <xf numFmtId="0" fontId="41" fillId="17" borderId="10" xfId="0" applyFont="1" applyFill="1" applyBorder="1" applyAlignment="1" applyProtection="1">
      <alignment horizontal="left" vertical="top" wrapText="1"/>
      <protection hidden="1"/>
    </xf>
    <xf numFmtId="0" fontId="40" fillId="8" borderId="0" xfId="0" applyFont="1" applyFill="1" applyAlignment="1" applyProtection="1">
      <alignment horizontal="left" vertical="center" wrapText="1"/>
      <protection hidden="1"/>
    </xf>
    <xf numFmtId="0" fontId="0" fillId="11" borderId="10" xfId="0" applyFont="1" applyFill="1" applyBorder="1" applyAlignment="1" applyProtection="1">
      <protection hidden="1"/>
    </xf>
    <xf numFmtId="0" fontId="10" fillId="13" borderId="10" xfId="0" applyFont="1" applyFill="1" applyBorder="1" applyAlignment="1" applyProtection="1">
      <alignment vertical="center" wrapText="1"/>
      <protection hidden="1"/>
    </xf>
    <xf numFmtId="0" fontId="3" fillId="11" borderId="10" xfId="0" applyFont="1" applyFill="1" applyBorder="1" applyAlignment="1" applyProtection="1">
      <alignment horizontal="left" vertical="top" wrapText="1"/>
      <protection hidden="1"/>
    </xf>
    <xf numFmtId="0" fontId="31" fillId="13" borderId="10" xfId="0" applyFont="1" applyFill="1" applyBorder="1" applyAlignment="1">
      <alignment horizontal="left" vertical="top" wrapText="1"/>
    </xf>
    <xf numFmtId="0" fontId="64" fillId="0" borderId="10" xfId="0" applyFont="1" applyBorder="1" applyAlignment="1">
      <alignment horizontal="right"/>
    </xf>
    <xf numFmtId="0" fontId="4" fillId="0" borderId="10" xfId="0" applyFont="1" applyBorder="1" applyAlignment="1"/>
    <xf numFmtId="0" fontId="1" fillId="0" borderId="10" xfId="0" applyFont="1" applyBorder="1" applyAlignment="1">
      <alignment horizontal="right"/>
    </xf>
    <xf numFmtId="0" fontId="23" fillId="0" borderId="0" xfId="0" applyFont="1" applyAlignment="1">
      <alignment horizontal="left"/>
    </xf>
    <xf numFmtId="0" fontId="65" fillId="0" borderId="0" xfId="0" applyFont="1" applyAlignment="1">
      <alignment horizontal="left"/>
    </xf>
    <xf numFmtId="0" fontId="46" fillId="11" borderId="10" xfId="0" applyFont="1" applyFill="1" applyBorder="1" applyAlignment="1" applyProtection="1">
      <alignment vertical="top" wrapText="1"/>
      <protection hidden="1"/>
    </xf>
    <xf numFmtId="0" fontId="65" fillId="17" borderId="10" xfId="0" applyFont="1" applyFill="1" applyBorder="1" applyAlignment="1" applyProtection="1">
      <alignment vertical="top"/>
      <protection hidden="1"/>
    </xf>
    <xf numFmtId="0" fontId="66" fillId="11" borderId="10" xfId="0" applyFont="1" applyFill="1" applyBorder="1" applyAlignment="1" applyProtection="1">
      <alignment vertical="top"/>
      <protection hidden="1"/>
    </xf>
    <xf numFmtId="0" fontId="12" fillId="7" borderId="14" xfId="0" applyFont="1" applyFill="1" applyBorder="1" applyAlignment="1">
      <alignment vertical="center"/>
    </xf>
    <xf numFmtId="0" fontId="71" fillId="0" borderId="0" xfId="0" applyFont="1" applyAlignment="1"/>
    <xf numFmtId="0" fontId="48" fillId="0" borderId="10" xfId="0" applyFont="1" applyFill="1" applyBorder="1" applyAlignment="1" applyProtection="1">
      <alignment horizontal="left" vertical="center"/>
      <protection hidden="1"/>
    </xf>
    <xf numFmtId="0" fontId="15" fillId="0" borderId="10" xfId="0" applyFont="1" applyFill="1" applyBorder="1" applyAlignment="1" applyProtection="1">
      <alignment horizontal="left" vertical="center"/>
      <protection hidden="1"/>
    </xf>
    <xf numFmtId="0" fontId="3" fillId="0" borderId="2" xfId="0" applyFont="1" applyFill="1" applyBorder="1" applyAlignment="1">
      <alignment vertical="top"/>
    </xf>
    <xf numFmtId="0" fontId="32" fillId="0" borderId="10" xfId="0" applyFont="1" applyFill="1" applyBorder="1" applyAlignment="1" applyProtection="1">
      <alignment horizontal="left" vertical="top" wrapText="1"/>
      <protection hidden="1"/>
    </xf>
    <xf numFmtId="0" fontId="3" fillId="0" borderId="10" xfId="0" applyFont="1" applyFill="1" applyBorder="1" applyAlignment="1" applyProtection="1">
      <alignment horizontal="left" vertical="top" wrapText="1"/>
      <protection hidden="1"/>
    </xf>
    <xf numFmtId="169" fontId="22" fillId="31" borderId="45" xfId="0" applyNumberFormat="1" applyFont="1" applyFill="1" applyBorder="1" applyAlignment="1" applyProtection="1">
      <alignment horizontal="right" vertical="center"/>
      <protection hidden="1"/>
    </xf>
    <xf numFmtId="169" fontId="25" fillId="31" borderId="45" xfId="0" applyNumberFormat="1" applyFont="1" applyFill="1" applyBorder="1" applyAlignment="1" applyProtection="1">
      <alignment horizontal="right" vertical="center"/>
      <protection hidden="1"/>
    </xf>
    <xf numFmtId="169" fontId="22" fillId="33" borderId="45" xfId="0" applyNumberFormat="1" applyFont="1" applyFill="1" applyBorder="1" applyAlignment="1" applyProtection="1">
      <alignment horizontal="right" vertical="center"/>
      <protection hidden="1"/>
    </xf>
    <xf numFmtId="169" fontId="25" fillId="33" borderId="45" xfId="0" applyNumberFormat="1" applyFont="1" applyFill="1" applyBorder="1" applyAlignment="1" applyProtection="1">
      <alignment horizontal="right" vertical="center"/>
      <protection hidden="1"/>
    </xf>
    <xf numFmtId="169" fontId="22" fillId="33" borderId="47" xfId="0" applyNumberFormat="1" applyFont="1" applyFill="1" applyBorder="1" applyAlignment="1" applyProtection="1">
      <alignment horizontal="right" vertical="center"/>
      <protection hidden="1"/>
    </xf>
    <xf numFmtId="169" fontId="43" fillId="40" borderId="61" xfId="0" applyNumberFormat="1" applyFont="1" applyFill="1" applyBorder="1" applyAlignment="1" applyProtection="1">
      <alignment horizontal="right" vertical="center"/>
      <protection hidden="1"/>
    </xf>
    <xf numFmtId="169" fontId="43" fillId="55" borderId="63" xfId="0" applyNumberFormat="1" applyFont="1" applyFill="1" applyBorder="1" applyAlignment="1" applyProtection="1">
      <alignment horizontal="right" vertical="center"/>
      <protection hidden="1"/>
    </xf>
    <xf numFmtId="0" fontId="59" fillId="0" borderId="0" xfId="1" applyFont="1" applyAlignment="1" applyProtection="1">
      <protection locked="0"/>
    </xf>
    <xf numFmtId="0" fontId="3" fillId="11" borderId="10" xfId="0" applyFont="1" applyFill="1" applyBorder="1" applyAlignment="1" applyProtection="1">
      <alignment horizontal="left" vertical="top" wrapText="1"/>
      <protection hidden="1"/>
    </xf>
    <xf numFmtId="0" fontId="12" fillId="7" borderId="14" xfId="0" applyFont="1" applyFill="1" applyBorder="1" applyAlignment="1" applyProtection="1">
      <alignment vertical="center"/>
      <protection hidden="1"/>
    </xf>
    <xf numFmtId="0" fontId="1" fillId="13" borderId="10" xfId="0" applyFont="1" applyFill="1" applyBorder="1" applyAlignment="1" applyProtection="1">
      <alignment horizontal="left" vertical="top"/>
      <protection hidden="1"/>
    </xf>
    <xf numFmtId="0" fontId="29" fillId="11" borderId="10" xfId="1" applyFont="1" applyFill="1" applyBorder="1" applyAlignment="1" applyProtection="1">
      <alignment horizontal="left" vertical="center"/>
      <protection locked="0" hidden="1"/>
    </xf>
    <xf numFmtId="0" fontId="2" fillId="0" borderId="10" xfId="0" applyFont="1" applyFill="1" applyBorder="1" applyAlignment="1" applyProtection="1">
      <alignment horizontal="right" vertical="top"/>
      <protection hidden="1"/>
    </xf>
    <xf numFmtId="0" fontId="0" fillId="0" borderId="0" xfId="0" applyFont="1" applyFill="1" applyAlignment="1" applyProtection="1">
      <protection hidden="1"/>
    </xf>
    <xf numFmtId="0" fontId="46" fillId="11" borderId="0" xfId="0" applyFont="1" applyFill="1" applyAlignment="1" applyProtection="1">
      <alignment vertical="center" wrapText="1"/>
      <protection hidden="1"/>
    </xf>
    <xf numFmtId="0" fontId="24" fillId="11" borderId="0" xfId="0" applyFont="1" applyFill="1" applyAlignment="1" applyProtection="1">
      <alignment horizontal="right" vertical="center"/>
      <protection hidden="1"/>
    </xf>
    <xf numFmtId="0" fontId="38" fillId="0" borderId="10" xfId="5" applyFill="1" applyBorder="1" applyAlignment="1" applyProtection="1">
      <alignment vertical="top"/>
      <protection hidden="1"/>
    </xf>
    <xf numFmtId="0" fontId="0" fillId="0" borderId="10" xfId="0" applyFont="1" applyFill="1" applyBorder="1" applyAlignment="1" applyProtection="1">
      <protection hidden="1"/>
    </xf>
    <xf numFmtId="0" fontId="10" fillId="0" borderId="10" xfId="0" applyFont="1" applyFill="1" applyBorder="1" applyAlignment="1" applyProtection="1">
      <alignment vertical="center" wrapText="1"/>
      <protection hidden="1"/>
    </xf>
    <xf numFmtId="0" fontId="10" fillId="0" borderId="10" xfId="0" applyFont="1" applyFill="1" applyBorder="1" applyAlignment="1" applyProtection="1">
      <alignment horizontal="left" vertical="center" wrapText="1"/>
      <protection hidden="1"/>
    </xf>
    <xf numFmtId="0" fontId="3" fillId="0" borderId="1" xfId="0" applyFont="1" applyFill="1" applyBorder="1" applyAlignment="1">
      <alignment vertical="top"/>
    </xf>
    <xf numFmtId="0" fontId="3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1" fillId="3" borderId="21" xfId="0" applyFont="1" applyFill="1" applyBorder="1" applyAlignment="1" applyProtection="1">
      <alignment horizontal="left" vertical="top" wrapText="1"/>
      <protection locked="0" hidden="1"/>
    </xf>
    <xf numFmtId="0" fontId="46" fillId="11" borderId="0" xfId="0" applyFont="1" applyFill="1" applyAlignment="1" applyProtection="1">
      <alignment horizontal="left" vertical="top" wrapText="1"/>
      <protection hidden="1"/>
    </xf>
    <xf numFmtId="0" fontId="2" fillId="13" borderId="10" xfId="0" applyFont="1" applyFill="1" applyBorder="1" applyAlignment="1" applyProtection="1">
      <alignment horizontal="right" vertical="top" wrapText="1"/>
      <protection hidden="1"/>
    </xf>
    <xf numFmtId="0" fontId="0" fillId="11" borderId="10" xfId="0" applyFont="1" applyFill="1" applyBorder="1" applyAlignment="1" applyProtection="1">
      <protection hidden="1"/>
    </xf>
    <xf numFmtId="0" fontId="3" fillId="11" borderId="10" xfId="0" applyFont="1" applyFill="1" applyBorder="1" applyAlignment="1" applyProtection="1">
      <alignment horizontal="left" vertical="top" wrapText="1"/>
      <protection hidden="1"/>
    </xf>
    <xf numFmtId="0" fontId="29" fillId="11" borderId="10" xfId="5" applyFont="1" applyFill="1" applyBorder="1" applyAlignment="1" applyProtection="1">
      <alignment vertical="top"/>
      <protection locked="0" hidden="1"/>
    </xf>
    <xf numFmtId="0" fontId="36" fillId="0" borderId="20" xfId="0" applyFont="1" applyBorder="1" applyAlignment="1" applyProtection="1">
      <alignment vertical="top"/>
      <protection hidden="1"/>
    </xf>
    <xf numFmtId="0" fontId="1" fillId="8" borderId="10" xfId="0" applyFont="1" applyFill="1" applyBorder="1" applyAlignment="1" applyProtection="1">
      <alignment vertical="top" wrapText="1"/>
      <protection hidden="1"/>
    </xf>
    <xf numFmtId="0" fontId="3" fillId="0" borderId="10" xfId="0" applyFont="1" applyFill="1" applyBorder="1" applyAlignment="1" applyProtection="1">
      <alignment horizontal="left" vertical="top"/>
      <protection hidden="1"/>
    </xf>
    <xf numFmtId="0" fontId="0" fillId="0" borderId="0" xfId="0" applyFont="1" applyFill="1" applyAlignment="1" applyProtection="1">
      <alignment horizontal="left"/>
      <protection hidden="1"/>
    </xf>
    <xf numFmtId="0" fontId="46" fillId="11" borderId="10" xfId="0" applyFont="1" applyFill="1" applyBorder="1" applyAlignment="1" applyProtection="1">
      <alignment horizontal="left" vertical="top" wrapText="1"/>
      <protection hidden="1"/>
    </xf>
    <xf numFmtId="0" fontId="42" fillId="11" borderId="0" xfId="0" applyFont="1" applyFill="1" applyAlignment="1" applyProtection="1">
      <alignment horizontal="right" vertical="top"/>
      <protection hidden="1"/>
    </xf>
    <xf numFmtId="0" fontId="23" fillId="11" borderId="0" xfId="0" applyFont="1" applyFill="1" applyAlignment="1" applyProtection="1">
      <alignment horizontal="right" vertical="top"/>
      <protection hidden="1"/>
    </xf>
    <xf numFmtId="0" fontId="24" fillId="11" borderId="0" xfId="0" applyFont="1" applyFill="1" applyAlignment="1" applyProtection="1">
      <alignment horizontal="right" vertical="top"/>
      <protection hidden="1"/>
    </xf>
    <xf numFmtId="0" fontId="73" fillId="11" borderId="10" xfId="0" applyFont="1" applyFill="1" applyBorder="1" applyAlignment="1" applyProtection="1">
      <alignment horizontal="right" vertical="top" wrapText="1"/>
      <protection hidden="1"/>
    </xf>
    <xf numFmtId="0" fontId="24" fillId="0" borderId="0" xfId="0" applyFont="1" applyAlignment="1"/>
    <xf numFmtId="0" fontId="23" fillId="0" borderId="0" xfId="0" applyFont="1" applyAlignment="1">
      <alignment horizontal="right"/>
    </xf>
    <xf numFmtId="0" fontId="62" fillId="11" borderId="10" xfId="0" applyFont="1" applyFill="1" applyBorder="1" applyAlignment="1" applyProtection="1">
      <alignment vertical="top" wrapText="1"/>
      <protection hidden="1"/>
    </xf>
    <xf numFmtId="0" fontId="12" fillId="30" borderId="34" xfId="0" applyFont="1" applyFill="1" applyBorder="1" applyAlignment="1" applyProtection="1">
      <alignment horizontal="center" vertical="center"/>
      <protection hidden="1"/>
    </xf>
    <xf numFmtId="0" fontId="0" fillId="0" borderId="0" xfId="0" applyFont="1" applyAlignment="1">
      <alignment vertical="center"/>
    </xf>
    <xf numFmtId="0" fontId="12" fillId="30" borderId="45" xfId="0" applyFont="1" applyFill="1" applyBorder="1" applyAlignment="1" applyProtection="1">
      <alignment horizontal="center" vertical="center"/>
      <protection hidden="1"/>
    </xf>
    <xf numFmtId="0" fontId="12" fillId="30" borderId="49" xfId="0" applyFont="1" applyFill="1" applyBorder="1" applyAlignment="1" applyProtection="1">
      <alignment horizontal="center" vertical="center"/>
      <protection hidden="1"/>
    </xf>
    <xf numFmtId="0" fontId="12" fillId="30" borderId="48" xfId="0" applyFont="1" applyFill="1" applyBorder="1" applyAlignment="1" applyProtection="1">
      <alignment horizontal="center" vertical="center"/>
      <protection hidden="1"/>
    </xf>
    <xf numFmtId="0" fontId="3" fillId="11" borderId="10" xfId="0" applyFont="1" applyFill="1" applyBorder="1" applyAlignment="1" applyProtection="1">
      <alignment vertical="center"/>
      <protection hidden="1"/>
    </xf>
    <xf numFmtId="0" fontId="3" fillId="3" borderId="21" xfId="0" applyFont="1" applyFill="1" applyBorder="1" applyAlignment="1" applyProtection="1">
      <alignment vertical="center" wrapText="1"/>
      <protection locked="0" hidden="1"/>
    </xf>
    <xf numFmtId="0" fontId="0" fillId="0" borderId="10" xfId="0" applyFont="1" applyBorder="1" applyAlignment="1">
      <alignment vertical="center"/>
    </xf>
    <xf numFmtId="168" fontId="53" fillId="34" borderId="34" xfId="7" applyNumberFormat="1" applyFont="1" applyFill="1" applyBorder="1" applyAlignment="1" applyProtection="1">
      <alignment horizontal="right" vertical="center"/>
      <protection hidden="1"/>
    </xf>
    <xf numFmtId="169" fontId="0" fillId="34" borderId="34" xfId="7" applyNumberFormat="1" applyFont="1" applyFill="1" applyBorder="1" applyAlignment="1" applyProtection="1">
      <alignment vertical="center"/>
      <protection hidden="1"/>
    </xf>
    <xf numFmtId="167" fontId="22" fillId="32" borderId="75" xfId="0" applyNumberFormat="1" applyFont="1" applyFill="1" applyBorder="1" applyAlignment="1" applyProtection="1">
      <alignment vertical="center"/>
      <protection hidden="1"/>
    </xf>
    <xf numFmtId="167" fontId="22" fillId="32" borderId="47" xfId="0" applyNumberFormat="1" applyFont="1" applyFill="1" applyBorder="1" applyAlignment="1" applyProtection="1">
      <alignment vertical="center"/>
      <protection hidden="1"/>
    </xf>
    <xf numFmtId="0" fontId="0" fillId="0" borderId="76" xfId="0" applyFont="1" applyBorder="1" applyAlignment="1"/>
    <xf numFmtId="169" fontId="23" fillId="35" borderId="34" xfId="0" applyNumberFormat="1" applyFont="1" applyFill="1" applyBorder="1" applyAlignment="1">
      <alignment horizontal="right" vertical="center" indent="2"/>
    </xf>
    <xf numFmtId="169" fontId="24" fillId="37" borderId="49" xfId="0" applyNumberFormat="1" applyFont="1" applyFill="1" applyBorder="1" applyAlignment="1">
      <alignment horizontal="right" vertical="center" indent="2"/>
    </xf>
    <xf numFmtId="169" fontId="23" fillId="34" borderId="34" xfId="0" applyNumberFormat="1" applyFont="1" applyFill="1" applyBorder="1" applyAlignment="1">
      <alignment horizontal="right" vertical="center" indent="2"/>
    </xf>
    <xf numFmtId="169" fontId="2" fillId="38" borderId="52" xfId="0" applyNumberFormat="1" applyFont="1" applyFill="1" applyBorder="1" applyAlignment="1">
      <alignment horizontal="right" vertical="center" indent="2"/>
    </xf>
    <xf numFmtId="169" fontId="24" fillId="38" borderId="49" xfId="0" applyNumberFormat="1" applyFont="1" applyFill="1" applyBorder="1" applyAlignment="1">
      <alignment horizontal="right" vertical="center" indent="2"/>
    </xf>
    <xf numFmtId="169" fontId="2" fillId="37" borderId="52" xfId="0" applyNumberFormat="1" applyFont="1" applyFill="1" applyBorder="1" applyAlignment="1">
      <alignment horizontal="right" vertical="center" indent="2"/>
    </xf>
    <xf numFmtId="169" fontId="23" fillId="44" borderId="59" xfId="0" applyNumberFormat="1" applyFont="1" applyFill="1" applyBorder="1" applyAlignment="1">
      <alignment horizontal="right" vertical="center" indent="2"/>
    </xf>
    <xf numFmtId="169" fontId="2" fillId="45" borderId="50" xfId="0" applyNumberFormat="1" applyFont="1" applyFill="1" applyBorder="1" applyAlignment="1">
      <alignment horizontal="right" vertical="center" indent="2"/>
    </xf>
    <xf numFmtId="169" fontId="43" fillId="40" borderId="61" xfId="0" applyNumberFormat="1" applyFont="1" applyFill="1" applyBorder="1" applyAlignment="1">
      <alignment horizontal="right" vertical="center" indent="2"/>
    </xf>
    <xf numFmtId="169" fontId="43" fillId="53" borderId="63" xfId="0" applyNumberFormat="1" applyFont="1" applyFill="1" applyBorder="1" applyAlignment="1">
      <alignment horizontal="right" vertical="center" indent="2"/>
    </xf>
    <xf numFmtId="169" fontId="23" fillId="35" borderId="34" xfId="0" applyNumberFormat="1" applyFont="1" applyFill="1" applyBorder="1" applyAlignment="1">
      <alignment horizontal="right" vertical="center"/>
    </xf>
    <xf numFmtId="169" fontId="24" fillId="37" borderId="49" xfId="0" applyNumberFormat="1" applyFont="1" applyFill="1" applyBorder="1" applyAlignment="1">
      <alignment horizontal="right" vertical="center"/>
    </xf>
    <xf numFmtId="169" fontId="23" fillId="34" borderId="34" xfId="0" applyNumberFormat="1" applyFont="1" applyFill="1" applyBorder="1" applyAlignment="1">
      <alignment horizontal="right" vertical="center"/>
    </xf>
    <xf numFmtId="169" fontId="2" fillId="38" borderId="52" xfId="0" applyNumberFormat="1" applyFont="1" applyFill="1" applyBorder="1" applyAlignment="1">
      <alignment horizontal="right" vertical="center"/>
    </xf>
    <xf numFmtId="0" fontId="2" fillId="11" borderId="10" xfId="0" applyFont="1" applyFill="1" applyBorder="1" applyAlignment="1" applyProtection="1">
      <alignment horizontal="left" vertical="top" wrapText="1"/>
      <protection hidden="1"/>
    </xf>
    <xf numFmtId="169" fontId="6" fillId="26" borderId="69" xfId="0" applyNumberFormat="1" applyFont="1" applyFill="1" applyBorder="1" applyAlignment="1" applyProtection="1">
      <alignment horizontal="center" vertical="center"/>
      <protection hidden="1"/>
    </xf>
    <xf numFmtId="171" fontId="6" fillId="51" borderId="54" xfId="0" applyNumberFormat="1" applyFont="1" applyFill="1" applyBorder="1" applyAlignment="1">
      <alignment horizontal="center" vertical="center"/>
    </xf>
    <xf numFmtId="0" fontId="9" fillId="0" borderId="8" xfId="0" applyFont="1" applyBorder="1" applyAlignment="1">
      <alignment wrapText="1"/>
    </xf>
    <xf numFmtId="0" fontId="26" fillId="11" borderId="10" xfId="0" applyFont="1" applyFill="1" applyBorder="1" applyAlignment="1" applyProtection="1">
      <alignment vertical="center" wrapText="1"/>
      <protection hidden="1"/>
    </xf>
    <xf numFmtId="167" fontId="2" fillId="14" borderId="34" xfId="6" applyNumberFormat="1" applyFont="1" applyFill="1" applyBorder="1" applyAlignment="1" applyProtection="1">
      <alignment horizontal="center" vertical="center"/>
      <protection hidden="1"/>
    </xf>
    <xf numFmtId="0" fontId="1" fillId="3" borderId="21" xfId="0" applyFont="1" applyFill="1" applyBorder="1" applyAlignment="1" applyProtection="1">
      <alignment vertical="center" wrapText="1"/>
      <protection locked="0" hidden="1"/>
    </xf>
    <xf numFmtId="0" fontId="1" fillId="3" borderId="21" xfId="0" applyFont="1" applyFill="1" applyBorder="1" applyAlignment="1" applyProtection="1">
      <alignment horizontal="left" vertical="center" wrapText="1"/>
      <protection locked="0" hidden="1"/>
    </xf>
    <xf numFmtId="0" fontId="66" fillId="17" borderId="10" xfId="0" applyFont="1" applyFill="1" applyBorder="1" applyAlignment="1" applyProtection="1">
      <alignment vertical="top"/>
      <protection hidden="1"/>
    </xf>
    <xf numFmtId="0" fontId="76" fillId="18" borderId="10" xfId="0" applyFont="1" applyFill="1" applyBorder="1" applyAlignment="1" applyProtection="1">
      <alignment vertical="top" wrapText="1"/>
      <protection hidden="1"/>
    </xf>
    <xf numFmtId="0" fontId="0" fillId="11" borderId="10"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26" fillId="11" borderId="10" xfId="0" applyFont="1" applyFill="1" applyBorder="1" applyAlignment="1">
      <alignment vertical="center" wrapText="1"/>
    </xf>
    <xf numFmtId="0" fontId="2" fillId="11" borderId="10" xfId="0" applyFont="1" applyFill="1" applyBorder="1" applyAlignment="1" applyProtection="1">
      <alignment vertical="top" wrapText="1"/>
      <protection hidden="1"/>
    </xf>
    <xf numFmtId="0" fontId="2" fillId="11" borderId="50" xfId="0" applyFont="1" applyFill="1" applyBorder="1" applyAlignment="1" applyProtection="1">
      <alignment vertical="top"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3" fillId="9" borderId="10" xfId="0" applyFont="1" applyFill="1" applyBorder="1" applyAlignment="1" applyProtection="1">
      <alignment vertical="top" wrapText="1"/>
      <protection hidden="1"/>
    </xf>
    <xf numFmtId="0" fontId="2" fillId="11" borderId="10" xfId="0" applyFont="1" applyFill="1" applyBorder="1" applyAlignment="1" applyProtection="1">
      <alignment horizontal="right" vertical="top" wrapText="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23" fillId="0" borderId="0" xfId="0" applyFont="1" applyAlignment="1" applyProtection="1">
      <protection locked="0"/>
    </xf>
    <xf numFmtId="0" fontId="1" fillId="3" borderId="21" xfId="0" applyFont="1" applyFill="1" applyBorder="1" applyAlignment="1" applyProtection="1">
      <alignment horizontal="left" vertical="center"/>
      <protection locked="0" hidden="1"/>
    </xf>
    <xf numFmtId="0" fontId="1" fillId="60" borderId="21" xfId="0" applyFont="1" applyFill="1" applyBorder="1" applyAlignment="1" applyProtection="1">
      <alignment horizontal="left" vertical="top" wrapText="1"/>
      <protection locked="0" hidden="1"/>
    </xf>
    <xf numFmtId="0" fontId="29" fillId="11" borderId="10" xfId="1" applyFill="1" applyBorder="1" applyAlignment="1" applyProtection="1">
      <alignment horizontal="left" vertical="top" wrapText="1"/>
      <protection hidden="1"/>
    </xf>
    <xf numFmtId="169" fontId="0" fillId="35" borderId="34" xfId="7" applyNumberFormat="1" applyFont="1" applyFill="1" applyBorder="1" applyAlignment="1" applyProtection="1">
      <alignment vertical="center"/>
      <protection hidden="1"/>
    </xf>
    <xf numFmtId="169" fontId="24" fillId="37" borderId="49" xfId="0" applyNumberFormat="1" applyFont="1" applyFill="1" applyBorder="1" applyAlignment="1" applyProtection="1">
      <alignment horizontal="right" vertical="center"/>
      <protection hidden="1"/>
    </xf>
    <xf numFmtId="0" fontId="40" fillId="8" borderId="0" xfId="0" applyFont="1" applyFill="1" applyAlignment="1" applyProtection="1">
      <alignment vertical="center" wrapText="1"/>
      <protection hidden="1"/>
    </xf>
    <xf numFmtId="0" fontId="2" fillId="0" borderId="1" xfId="0" applyFont="1" applyBorder="1" applyAlignment="1" applyProtection="1">
      <alignment vertical="top"/>
      <protection hidden="1"/>
    </xf>
    <xf numFmtId="0" fontId="71" fillId="0" borderId="1" xfId="0" applyFont="1" applyBorder="1" applyAlignment="1" applyProtection="1">
      <alignment vertical="top"/>
      <protection hidden="1"/>
    </xf>
    <xf numFmtId="0" fontId="1" fillId="0" borderId="10" xfId="0" applyNumberFormat="1" applyFont="1" applyBorder="1" applyAlignment="1" applyProtection="1">
      <alignment vertical="center"/>
      <protection hidden="1"/>
    </xf>
    <xf numFmtId="0" fontId="46" fillId="18" borderId="10" xfId="0" applyFont="1" applyFill="1" applyBorder="1" applyAlignment="1" applyProtection="1">
      <alignment vertical="top" wrapText="1"/>
      <protection hidden="1"/>
    </xf>
    <xf numFmtId="0" fontId="10"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vertical="top" wrapText="1"/>
      <protection hidden="1"/>
    </xf>
    <xf numFmtId="0" fontId="41" fillId="17" borderId="10" xfId="0" applyFont="1" applyFill="1" applyBorder="1" applyAlignment="1" applyProtection="1">
      <alignment vertical="center"/>
      <protection hidden="1"/>
    </xf>
    <xf numFmtId="0" fontId="35" fillId="0" borderId="10" xfId="0" applyNumberFormat="1" applyFont="1" applyBorder="1" applyAlignment="1" applyProtection="1">
      <alignment vertical="center"/>
      <protection hidden="1"/>
    </xf>
    <xf numFmtId="0" fontId="52" fillId="18" borderId="10" xfId="0" applyFont="1" applyFill="1" applyBorder="1" applyAlignment="1" applyProtection="1">
      <alignment horizontal="left" vertical="top" wrapText="1"/>
      <protection hidden="1"/>
    </xf>
    <xf numFmtId="0" fontId="3" fillId="0" borderId="14" xfId="0" applyFont="1" applyBorder="1" applyAlignment="1" applyProtection="1">
      <alignment vertical="top"/>
      <protection hidden="1"/>
    </xf>
    <xf numFmtId="0" fontId="26" fillId="0" borderId="14" xfId="0" applyFont="1" applyBorder="1" applyAlignment="1" applyProtection="1">
      <alignment vertical="top"/>
      <protection hidden="1"/>
    </xf>
    <xf numFmtId="0" fontId="60" fillId="11" borderId="46"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56" fillId="11" borderId="46" xfId="0" applyFont="1" applyFill="1" applyBorder="1" applyAlignment="1" applyProtection="1">
      <alignment vertical="top" wrapText="1"/>
      <protection hidden="1"/>
    </xf>
    <xf numFmtId="0" fontId="56" fillId="11" borderId="10" xfId="0" applyFont="1" applyFill="1" applyBorder="1" applyAlignment="1" applyProtection="1">
      <alignment vertical="top" wrapText="1"/>
      <protection hidden="1"/>
    </xf>
    <xf numFmtId="0" fontId="12" fillId="36" borderId="32" xfId="0" applyFont="1" applyFill="1" applyBorder="1" applyAlignment="1" applyProtection="1">
      <alignment horizontal="left" vertical="center" wrapText="1"/>
      <protection hidden="1"/>
    </xf>
    <xf numFmtId="0" fontId="0" fillId="47" borderId="68" xfId="0" applyFont="1" applyFill="1" applyBorder="1" applyAlignment="1" applyProtection="1">
      <alignment horizontal="right" vertical="center"/>
      <protection hidden="1"/>
    </xf>
    <xf numFmtId="168" fontId="22" fillId="48" borderId="67" xfId="0" applyNumberFormat="1" applyFont="1" applyFill="1" applyBorder="1" applyAlignment="1" applyProtection="1">
      <alignment horizontal="right" vertical="center"/>
      <protection hidden="1"/>
    </xf>
    <xf numFmtId="168" fontId="25" fillId="49" borderId="66" xfId="0" applyNumberFormat="1" applyFont="1" applyFill="1" applyBorder="1" applyAlignment="1" applyProtection="1">
      <alignment horizontal="right" vertical="center"/>
      <protection hidden="1"/>
    </xf>
    <xf numFmtId="0" fontId="3" fillId="0" borderId="18" xfId="0" applyFont="1" applyBorder="1" applyAlignment="1" applyProtection="1">
      <alignment vertical="top"/>
      <protection hidden="1"/>
    </xf>
    <xf numFmtId="0" fontId="3" fillId="0" borderId="19" xfId="0" applyFont="1" applyBorder="1" applyAlignment="1" applyProtection="1">
      <alignment vertical="top"/>
      <protection hidden="1"/>
    </xf>
    <xf numFmtId="0" fontId="26" fillId="11" borderId="10" xfId="0" applyFont="1" applyFill="1" applyBorder="1" applyAlignment="1">
      <alignment vertical="top" wrapText="1"/>
    </xf>
    <xf numFmtId="0" fontId="37" fillId="8" borderId="10" xfId="0" applyFont="1" applyFill="1" applyBorder="1" applyAlignment="1">
      <alignment horizontal="right"/>
    </xf>
    <xf numFmtId="0" fontId="37" fillId="8" borderId="10" xfId="0" applyFont="1" applyFill="1" applyBorder="1" applyAlignment="1" applyProtection="1">
      <protection hidden="1"/>
    </xf>
    <xf numFmtId="0" fontId="37" fillId="8" borderId="18" xfId="0" applyFont="1" applyFill="1" applyBorder="1" applyAlignment="1" applyProtection="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8" borderId="10"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65" fillId="0" borderId="10" xfId="0" applyFont="1" applyFill="1" applyBorder="1" applyAlignment="1" applyProtection="1">
      <alignment horizontal="right" vertical="top" wrapText="1"/>
      <protection hidden="1"/>
    </xf>
    <xf numFmtId="0" fontId="1" fillId="18" borderId="10" xfId="0" applyFont="1" applyFill="1" applyBorder="1" applyAlignment="1" applyProtection="1">
      <alignment horizontal="left" vertical="top" wrapText="1"/>
      <protection hidden="1"/>
    </xf>
    <xf numFmtId="0" fontId="23" fillId="60" borderId="21" xfId="0" applyFont="1" applyFill="1" applyBorder="1" applyAlignment="1" applyProtection="1">
      <alignment horizontal="left" vertical="top"/>
      <protection locked="0"/>
    </xf>
    <xf numFmtId="170" fontId="23" fillId="60" borderId="21" xfId="0" applyNumberFormat="1" applyFont="1" applyFill="1" applyBorder="1" applyAlignment="1" applyProtection="1">
      <alignment horizontal="left" vertical="top"/>
      <protection locked="0"/>
    </xf>
    <xf numFmtId="0" fontId="10" fillId="0" borderId="0" xfId="0" applyFont="1"/>
    <xf numFmtId="172" fontId="3" fillId="3" borderId="21" xfId="0" applyNumberFormat="1" applyFont="1" applyFill="1" applyBorder="1" applyAlignment="1" applyProtection="1">
      <alignment horizontal="left" vertical="top" wrapText="1"/>
      <protection locked="0"/>
    </xf>
    <xf numFmtId="0" fontId="3" fillId="3" borderId="21" xfId="0"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wrapText="1"/>
      <protection locked="0"/>
    </xf>
    <xf numFmtId="167" fontId="3" fillId="3" borderId="21" xfId="0" applyNumberFormat="1" applyFont="1" applyFill="1" applyBorder="1" applyAlignment="1" applyProtection="1">
      <alignment horizontal="left" vertical="top" wrapText="1"/>
      <protection locked="0"/>
    </xf>
    <xf numFmtId="9" fontId="3" fillId="3" borderId="21" xfId="0" applyNumberFormat="1" applyFont="1" applyFill="1" applyBorder="1" applyAlignment="1" applyProtection="1">
      <alignment horizontal="left" vertical="top" wrapText="1"/>
      <protection locked="0"/>
    </xf>
    <xf numFmtId="167" fontId="3" fillId="3" borderId="21" xfId="6" applyNumberFormat="1" applyFont="1" applyFill="1" applyBorder="1" applyAlignment="1" applyProtection="1">
      <alignment horizontal="left" vertical="top" wrapText="1"/>
      <protection locked="0"/>
    </xf>
    <xf numFmtId="167" fontId="22" fillId="3" borderId="56" xfId="6" applyNumberFormat="1" applyFont="1" applyFill="1" applyBorder="1" applyAlignment="1" applyProtection="1">
      <alignment vertical="center"/>
      <protection locked="0"/>
    </xf>
    <xf numFmtId="169" fontId="3" fillId="3" borderId="21" xfId="0" applyNumberFormat="1" applyFont="1" applyFill="1" applyBorder="1" applyAlignment="1" applyProtection="1">
      <alignment vertical="center" wrapText="1"/>
      <protection locked="0"/>
    </xf>
    <xf numFmtId="169" fontId="22" fillId="3" borderId="56" xfId="0" applyNumberFormat="1" applyFont="1" applyFill="1" applyBorder="1" applyAlignment="1" applyProtection="1">
      <alignment horizontal="right" vertical="center"/>
      <protection locked="0"/>
    </xf>
    <xf numFmtId="0" fontId="29" fillId="11" borderId="10" xfId="1" applyFill="1" applyBorder="1" applyAlignment="1" applyProtection="1">
      <alignment horizontal="left"/>
      <protection locked="0" hidden="1"/>
    </xf>
    <xf numFmtId="0" fontId="46" fillId="18" borderId="10" xfId="0" applyFont="1" applyFill="1" applyBorder="1" applyAlignment="1" applyProtection="1">
      <alignment horizontal="left" vertical="top" wrapText="1"/>
      <protection hidden="1"/>
    </xf>
    <xf numFmtId="0" fontId="12" fillId="30" borderId="52" xfId="0" applyFont="1" applyFill="1" applyBorder="1" applyAlignment="1" applyProtection="1">
      <alignment horizontal="center" vertical="center"/>
      <protection hidden="1"/>
    </xf>
    <xf numFmtId="0" fontId="1"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55" fillId="11" borderId="10" xfId="0" applyFont="1" applyFill="1" applyBorder="1" applyAlignment="1" applyProtection="1">
      <alignment horizontal="left" vertical="center"/>
      <protection hidden="1"/>
    </xf>
    <xf numFmtId="0" fontId="14" fillId="8" borderId="10" xfId="0" applyFont="1" applyFill="1" applyBorder="1" applyProtection="1">
      <protection hidden="1"/>
    </xf>
    <xf numFmtId="0" fontId="10" fillId="11" borderId="10" xfId="0" applyFont="1" applyFill="1" applyBorder="1" applyAlignment="1" applyProtection="1">
      <alignment horizontal="left" vertical="top" wrapText="1"/>
      <protection hidden="1"/>
    </xf>
    <xf numFmtId="0" fontId="75" fillId="18" borderId="10" xfId="0" applyFont="1" applyFill="1" applyBorder="1" applyAlignment="1" applyProtection="1">
      <alignment horizontal="left" vertical="top"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9" fillId="18"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top" wrapText="1"/>
      <protection hidden="1"/>
    </xf>
    <xf numFmtId="0" fontId="70" fillId="18" borderId="10" xfId="0" applyFont="1" applyFill="1" applyBorder="1" applyAlignment="1" applyProtection="1">
      <alignment horizontal="left" vertical="top" wrapText="1"/>
      <protection hidden="1"/>
    </xf>
    <xf numFmtId="0" fontId="52" fillId="18" borderId="10" xfId="0" applyFont="1" applyFill="1" applyBorder="1" applyAlignment="1" applyProtection="1">
      <alignment horizontal="left" vertical="top" wrapText="1"/>
      <protection hidden="1"/>
    </xf>
    <xf numFmtId="0" fontId="46" fillId="0" borderId="0" xfId="0" applyFont="1" applyAlignment="1">
      <alignment horizontal="left"/>
    </xf>
    <xf numFmtId="167" fontId="22" fillId="3" borderId="77" xfId="6" applyNumberFormat="1" applyFont="1" applyFill="1" applyBorder="1" applyAlignment="1" applyProtection="1">
      <alignment vertical="center"/>
      <protection locked="0"/>
    </xf>
    <xf numFmtId="0" fontId="17" fillId="8" borderId="10" xfId="0" applyFont="1" applyFill="1" applyBorder="1" applyAlignment="1" applyProtection="1">
      <alignment horizontal="left" vertical="center" wrapText="1"/>
      <protection hidden="1"/>
    </xf>
    <xf numFmtId="167" fontId="22" fillId="3" borderId="21" xfId="6" applyNumberFormat="1" applyFont="1" applyFill="1" applyBorder="1" applyAlignment="1" applyProtection="1">
      <alignment vertical="center"/>
      <protection locked="0"/>
    </xf>
    <xf numFmtId="167" fontId="2" fillId="14" borderId="10" xfId="6" applyNumberFormat="1" applyFont="1" applyFill="1" applyBorder="1" applyAlignment="1" applyProtection="1">
      <alignment horizontal="center" vertical="center"/>
      <protection hidden="1"/>
    </xf>
    <xf numFmtId="168" fontId="25" fillId="49" borderId="10" xfId="0" applyNumberFormat="1" applyFont="1" applyFill="1" applyBorder="1" applyAlignment="1" applyProtection="1">
      <alignment horizontal="right" vertical="center"/>
      <protection hidden="1"/>
    </xf>
    <xf numFmtId="0" fontId="60" fillId="11" borderId="10" xfId="0" applyFont="1" applyFill="1" applyBorder="1" applyAlignment="1" applyProtection="1">
      <alignment vertical="top" wrapText="1"/>
      <protection hidden="1"/>
    </xf>
    <xf numFmtId="0" fontId="17" fillId="8" borderId="10" xfId="0" applyFont="1" applyFill="1" applyBorder="1" applyAlignment="1">
      <alignment horizontal="left" vertical="center" wrapText="1"/>
    </xf>
    <xf numFmtId="169" fontId="23" fillId="44" borderId="50" xfId="0" applyNumberFormat="1" applyFont="1" applyFill="1" applyBorder="1" applyAlignment="1">
      <alignment horizontal="right" vertical="center" indent="2"/>
    </xf>
    <xf numFmtId="168" fontId="23" fillId="44" borderId="50" xfId="0" applyNumberFormat="1" applyFont="1" applyFill="1" applyBorder="1" applyAlignment="1">
      <alignment horizontal="right" vertical="center"/>
    </xf>
    <xf numFmtId="0" fontId="26" fillId="0" borderId="10" xfId="0" applyFont="1" applyFill="1" applyBorder="1" applyAlignment="1">
      <alignment horizontal="left" vertical="center" wrapText="1"/>
    </xf>
    <xf numFmtId="0" fontId="3" fillId="0" borderId="10" xfId="0" applyFont="1" applyFill="1" applyBorder="1" applyAlignment="1">
      <alignment vertical="top"/>
    </xf>
    <xf numFmtId="0" fontId="12" fillId="29" borderId="10" xfId="0" applyFont="1" applyFill="1" applyBorder="1" applyAlignment="1" applyProtection="1">
      <alignment vertical="top"/>
      <protection hidden="1"/>
    </xf>
    <xf numFmtId="0" fontId="3" fillId="0" borderId="11" xfId="0" applyFont="1" applyBorder="1" applyAlignment="1" applyProtection="1">
      <alignment horizontal="left" vertical="top" wrapText="1"/>
      <protection hidden="1"/>
    </xf>
    <xf numFmtId="0" fontId="26" fillId="11" borderId="10" xfId="0" applyFont="1" applyFill="1" applyBorder="1" applyAlignment="1" applyProtection="1">
      <alignment vertical="top"/>
      <protection hidden="1"/>
    </xf>
    <xf numFmtId="0" fontId="10" fillId="11" borderId="10" xfId="0" applyFont="1" applyFill="1" applyBorder="1" applyAlignment="1" applyProtection="1">
      <alignment vertical="center" wrapText="1"/>
      <protection hidden="1"/>
    </xf>
    <xf numFmtId="0" fontId="76" fillId="18" borderId="10" xfId="0" applyFont="1" applyFill="1" applyBorder="1" applyAlignment="1" applyProtection="1">
      <alignment horizontal="left" vertical="top" wrapText="1"/>
      <protection hidden="1"/>
    </xf>
    <xf numFmtId="173" fontId="3" fillId="59" borderId="21" xfId="0" applyNumberFormat="1" applyFont="1" applyFill="1" applyBorder="1" applyAlignment="1" applyProtection="1">
      <alignment horizontal="left" vertical="top" wrapText="1"/>
      <protection locked="0"/>
    </xf>
    <xf numFmtId="0" fontId="46" fillId="0" borderId="10" xfId="0" applyFont="1" applyFill="1" applyBorder="1" applyAlignment="1" applyProtection="1">
      <alignment horizontal="left" vertical="top" wrapText="1"/>
      <protection hidden="1"/>
    </xf>
    <xf numFmtId="0" fontId="29" fillId="11" borderId="10" xfId="1" applyFill="1" applyBorder="1" applyAlignment="1" applyProtection="1">
      <alignment vertical="top"/>
      <protection locked="0" hidden="1"/>
    </xf>
    <xf numFmtId="0" fontId="66" fillId="60" borderId="21" xfId="0" applyFont="1" applyFill="1" applyBorder="1" applyAlignment="1" applyProtection="1">
      <alignment horizontal="left" vertical="top" wrapText="1"/>
      <protection locked="0"/>
    </xf>
    <xf numFmtId="0" fontId="82" fillId="0" borderId="10" xfId="0" applyFont="1" applyFill="1" applyBorder="1" applyAlignment="1" applyProtection="1">
      <alignment horizontal="right" vertical="top" wrapText="1"/>
      <protection hidden="1"/>
    </xf>
    <xf numFmtId="0" fontId="40" fillId="8" borderId="0" xfId="0" applyFont="1" applyFill="1" applyAlignment="1" applyProtection="1">
      <alignment horizontal="left" vertical="center" wrapText="1"/>
      <protection hidden="1"/>
    </xf>
    <xf numFmtId="0" fontId="2" fillId="13" borderId="10" xfId="0" applyFont="1" applyFill="1" applyBorder="1" applyAlignment="1" applyProtection="1">
      <alignment horizontal="right" vertical="top" wrapText="1"/>
      <protection hidden="1"/>
    </xf>
    <xf numFmtId="0" fontId="10" fillId="13" borderId="10" xfId="0" applyFont="1" applyFill="1" applyBorder="1" applyAlignment="1" applyProtection="1">
      <alignment vertical="center" wrapText="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0" fontId="3" fillId="0" borderId="5" xfId="0" applyFont="1" applyFill="1" applyBorder="1" applyAlignment="1" applyProtection="1">
      <alignment vertical="top"/>
      <protection hidden="1"/>
    </xf>
    <xf numFmtId="0" fontId="0" fillId="0" borderId="76" xfId="0" applyFont="1" applyBorder="1" applyAlignment="1" applyProtection="1">
      <protection hidden="1"/>
    </xf>
    <xf numFmtId="0" fontId="0" fillId="0" borderId="28" xfId="0" applyFont="1" applyBorder="1" applyAlignment="1" applyProtection="1">
      <protection hidden="1"/>
    </xf>
    <xf numFmtId="0" fontId="0" fillId="8" borderId="28" xfId="0" applyFont="1" applyFill="1" applyBorder="1" applyAlignment="1" applyProtection="1">
      <protection hidden="1"/>
    </xf>
    <xf numFmtId="169" fontId="3" fillId="3" borderId="21" xfId="0" applyNumberFormat="1" applyFont="1" applyFill="1" applyBorder="1" applyAlignment="1" applyProtection="1">
      <alignment vertical="top" wrapText="1"/>
      <protection locked="0" hidden="1"/>
    </xf>
    <xf numFmtId="0" fontId="0" fillId="0" borderId="0" xfId="0" applyFont="1" applyAlignment="1" applyProtection="1">
      <protection locked="0" hidden="1"/>
    </xf>
    <xf numFmtId="0" fontId="0" fillId="8" borderId="28" xfId="0" applyFont="1" applyFill="1" applyBorder="1" applyAlignment="1">
      <alignment horizontal="center"/>
    </xf>
    <xf numFmtId="0" fontId="2" fillId="13" borderId="10" xfId="0" applyFont="1" applyFill="1" applyBorder="1" applyAlignment="1">
      <alignment horizontal="left" vertical="center" wrapText="1"/>
    </xf>
    <xf numFmtId="0" fontId="31" fillId="13" borderId="10" xfId="0" applyFont="1" applyFill="1" applyBorder="1" applyAlignment="1">
      <alignment horizontal="left" vertical="center" wrapText="1"/>
    </xf>
    <xf numFmtId="0" fontId="1" fillId="13" borderId="10" xfId="0" applyFont="1" applyFill="1" applyBorder="1" applyAlignment="1">
      <alignment horizontal="left" vertical="top" wrapText="1"/>
    </xf>
    <xf numFmtId="0" fontId="32" fillId="13" borderId="10" xfId="0" applyFont="1" applyFill="1" applyBorder="1" applyAlignment="1">
      <alignment horizontal="left" vertical="top" wrapText="1"/>
    </xf>
    <xf numFmtId="0" fontId="2" fillId="16" borderId="10" xfId="0" applyFont="1" applyFill="1" applyBorder="1" applyAlignment="1">
      <alignment horizontal="left" vertical="top" wrapText="1"/>
    </xf>
    <xf numFmtId="0" fontId="31" fillId="16" borderId="10" xfId="0" applyFont="1" applyFill="1" applyBorder="1" applyAlignment="1">
      <alignment horizontal="left" vertical="top" wrapText="1"/>
    </xf>
    <xf numFmtId="0" fontId="26" fillId="13" borderId="10" xfId="0" applyFont="1" applyFill="1" applyBorder="1" applyAlignment="1">
      <alignment horizontal="left" vertical="center" wrapText="1"/>
    </xf>
    <xf numFmtId="0" fontId="1" fillId="13" borderId="10" xfId="0" applyFont="1" applyFill="1" applyBorder="1" applyAlignment="1">
      <alignment horizontal="left" vertical="top"/>
    </xf>
    <xf numFmtId="0" fontId="32" fillId="13" borderId="10" xfId="0" applyFont="1" applyFill="1" applyBorder="1" applyAlignment="1">
      <alignment horizontal="left" vertical="top"/>
    </xf>
    <xf numFmtId="0" fontId="1" fillId="16" borderId="10" xfId="0" applyFont="1" applyFill="1" applyBorder="1" applyAlignment="1">
      <alignment horizontal="left" vertical="top" wrapText="1"/>
    </xf>
    <xf numFmtId="0" fontId="32" fillId="16" borderId="10" xfId="0" applyFont="1" applyFill="1" applyBorder="1" applyAlignment="1">
      <alignment horizontal="left" vertical="top" wrapText="1"/>
    </xf>
    <xf numFmtId="0" fontId="40" fillId="8" borderId="0" xfId="0" applyFont="1" applyFill="1" applyAlignment="1">
      <alignment horizontal="left" vertical="center" wrapText="1"/>
    </xf>
    <xf numFmtId="0" fontId="54" fillId="7" borderId="17" xfId="0" applyFont="1" applyFill="1" applyBorder="1" applyAlignment="1">
      <alignment horizontal="left" vertical="center" wrapText="1"/>
    </xf>
    <xf numFmtId="0" fontId="54" fillId="7" borderId="18" xfId="0" applyFont="1" applyFill="1" applyBorder="1" applyAlignment="1">
      <alignment horizontal="left" vertical="center" wrapText="1"/>
    </xf>
    <xf numFmtId="0" fontId="54" fillId="7" borderId="13" xfId="0" applyFont="1" applyFill="1" applyBorder="1" applyAlignment="1">
      <alignment horizontal="left" vertical="center" wrapText="1"/>
    </xf>
    <xf numFmtId="0" fontId="54" fillId="7" borderId="10" xfId="0" applyFont="1" applyFill="1" applyBorder="1" applyAlignment="1">
      <alignment horizontal="left" vertical="center" wrapText="1"/>
    </xf>
    <xf numFmtId="0" fontId="1" fillId="10" borderId="22" xfId="0" applyFont="1" applyFill="1" applyBorder="1" applyAlignment="1">
      <alignment horizontal="left" vertical="center"/>
    </xf>
    <xf numFmtId="0" fontId="1" fillId="10" borderId="24" xfId="0" applyFont="1" applyFill="1" applyBorder="1" applyAlignment="1">
      <alignment horizontal="left" vertical="center"/>
    </xf>
    <xf numFmtId="0" fontId="26" fillId="13" borderId="10" xfId="0" applyFont="1" applyFill="1" applyBorder="1" applyAlignment="1">
      <alignment horizontal="left" vertical="center"/>
    </xf>
    <xf numFmtId="0" fontId="44" fillId="11" borderId="10" xfId="0" applyFont="1" applyFill="1" applyBorder="1" applyAlignment="1" applyProtection="1">
      <alignment horizontal="left" vertical="top" wrapText="1"/>
      <protection hidden="1"/>
    </xf>
    <xf numFmtId="0" fontId="1" fillId="3" borderId="25" xfId="0" applyFont="1" applyFill="1" applyBorder="1" applyAlignment="1" applyProtection="1">
      <alignment horizontal="left" vertical="top" wrapText="1"/>
      <protection locked="0"/>
    </xf>
    <xf numFmtId="0" fontId="1" fillId="3" borderId="26" xfId="0" applyFont="1" applyFill="1" applyBorder="1" applyAlignment="1" applyProtection="1">
      <alignment horizontal="left" vertical="top" wrapText="1"/>
      <protection locked="0"/>
    </xf>
    <xf numFmtId="0" fontId="1" fillId="3" borderId="25" xfId="0" applyFont="1" applyFill="1" applyBorder="1" applyAlignment="1" applyProtection="1">
      <alignment horizontal="left" vertical="top"/>
      <protection locked="0"/>
    </xf>
    <xf numFmtId="0" fontId="1" fillId="3" borderId="26" xfId="0" applyFont="1" applyFill="1" applyBorder="1" applyAlignment="1" applyProtection="1">
      <alignment horizontal="left" vertical="top"/>
      <protection locked="0"/>
    </xf>
    <xf numFmtId="0" fontId="32" fillId="3" borderId="25" xfId="0" applyFont="1" applyFill="1" applyBorder="1" applyAlignment="1" applyProtection="1">
      <alignment horizontal="left" vertical="center"/>
      <protection locked="0" hidden="1"/>
    </xf>
    <xf numFmtId="0" fontId="32" fillId="3" borderId="26" xfId="0" applyFont="1" applyFill="1" applyBorder="1" applyAlignment="1" applyProtection="1">
      <alignment horizontal="left" vertical="center"/>
      <protection locked="0" hidden="1"/>
    </xf>
    <xf numFmtId="0" fontId="66" fillId="61" borderId="10" xfId="0" applyFont="1" applyFill="1" applyBorder="1" applyAlignment="1" applyProtection="1">
      <alignment horizontal="left" vertical="center" wrapText="1"/>
      <protection hidden="1"/>
    </xf>
    <xf numFmtId="0" fontId="10" fillId="13" borderId="10" xfId="0" applyFont="1" applyFill="1" applyBorder="1" applyAlignment="1" applyProtection="1">
      <alignment horizontal="left" vertical="center" wrapText="1"/>
      <protection hidden="1"/>
    </xf>
    <xf numFmtId="0" fontId="44" fillId="11" borderId="0" xfId="0" applyFont="1" applyFill="1" applyAlignment="1" applyProtection="1">
      <alignment horizontal="left" vertical="top" wrapText="1"/>
      <protection hidden="1"/>
    </xf>
    <xf numFmtId="0" fontId="1" fillId="12" borderId="25" xfId="0" applyFont="1" applyFill="1" applyBorder="1" applyAlignment="1" applyProtection="1">
      <alignment horizontal="left" vertical="top" wrapText="1"/>
      <protection hidden="1"/>
    </xf>
    <xf numFmtId="0" fontId="1" fillId="12" borderId="29" xfId="0" applyFont="1" applyFill="1" applyBorder="1" applyAlignment="1" applyProtection="1">
      <alignment horizontal="left" vertical="top" wrapText="1"/>
      <protection hidden="1"/>
    </xf>
    <xf numFmtId="0" fontId="1" fillId="12" borderId="26" xfId="0" applyFont="1" applyFill="1" applyBorder="1" applyAlignment="1" applyProtection="1">
      <alignment horizontal="left" vertical="top" wrapText="1"/>
      <protection hidden="1"/>
    </xf>
    <xf numFmtId="0" fontId="1" fillId="62" borderId="25" xfId="0" applyFont="1" applyFill="1" applyBorder="1" applyAlignment="1" applyProtection="1">
      <alignment horizontal="left" vertical="top" wrapText="1"/>
      <protection hidden="1"/>
    </xf>
    <xf numFmtId="0" fontId="1" fillId="62" borderId="29" xfId="0" applyFont="1" applyFill="1" applyBorder="1" applyAlignment="1" applyProtection="1">
      <alignment horizontal="left" vertical="top" wrapText="1"/>
      <protection hidden="1"/>
    </xf>
    <xf numFmtId="0" fontId="1" fillId="62" borderId="26" xfId="0" applyFont="1" applyFill="1" applyBorder="1" applyAlignment="1" applyProtection="1">
      <alignment horizontal="left" vertical="top" wrapText="1"/>
      <protection hidden="1"/>
    </xf>
    <xf numFmtId="0" fontId="1" fillId="62" borderId="25" xfId="0" applyFont="1" applyFill="1" applyBorder="1" applyAlignment="1" applyProtection="1">
      <alignment horizontal="left" vertical="top" wrapText="1"/>
      <protection locked="0" hidden="1"/>
    </xf>
    <xf numFmtId="0" fontId="1" fillId="62" borderId="29" xfId="0" applyFont="1" applyFill="1" applyBorder="1" applyAlignment="1" applyProtection="1">
      <alignment horizontal="left" vertical="top" wrapText="1"/>
      <protection locked="0" hidden="1"/>
    </xf>
    <xf numFmtId="0" fontId="1" fillId="62" borderId="26" xfId="0" applyFont="1" applyFill="1" applyBorder="1" applyAlignment="1" applyProtection="1">
      <alignment horizontal="left" vertical="top" wrapText="1"/>
      <protection locked="0" hidden="1"/>
    </xf>
    <xf numFmtId="0" fontId="1" fillId="3" borderId="29" xfId="0" applyFont="1" applyFill="1" applyBorder="1" applyAlignment="1" applyProtection="1">
      <alignment horizontal="left" vertical="top" wrapText="1"/>
      <protection locked="0"/>
    </xf>
    <xf numFmtId="0" fontId="1" fillId="3" borderId="72" xfId="0" applyFont="1" applyFill="1" applyBorder="1" applyAlignment="1" applyProtection="1">
      <alignment horizontal="left" vertical="top" wrapText="1"/>
      <protection locked="0"/>
    </xf>
    <xf numFmtId="0" fontId="1" fillId="3" borderId="31" xfId="0" applyFont="1" applyFill="1" applyBorder="1" applyAlignment="1" applyProtection="1">
      <alignment horizontal="left" vertical="top" wrapText="1"/>
      <protection locked="0"/>
    </xf>
    <xf numFmtId="0" fontId="1" fillId="3" borderId="27" xfId="0" applyFont="1" applyFill="1" applyBorder="1" applyAlignment="1" applyProtection="1">
      <alignment horizontal="left" vertical="top" wrapText="1"/>
      <protection locked="0"/>
    </xf>
    <xf numFmtId="0" fontId="1" fillId="3" borderId="30" xfId="0" applyFont="1" applyFill="1" applyBorder="1" applyAlignment="1" applyProtection="1">
      <alignment horizontal="left" vertical="top" wrapText="1"/>
      <protection locked="0"/>
    </xf>
    <xf numFmtId="0" fontId="1" fillId="3" borderId="73" xfId="0" applyFont="1" applyFill="1" applyBorder="1" applyAlignment="1" applyProtection="1">
      <alignment horizontal="left" vertical="top" wrapText="1"/>
      <protection locked="0"/>
    </xf>
    <xf numFmtId="0" fontId="1" fillId="3" borderId="74" xfId="0" applyFont="1" applyFill="1" applyBorder="1" applyAlignment="1" applyProtection="1">
      <alignment horizontal="left" vertical="top" wrapText="1"/>
      <protection locked="0"/>
    </xf>
    <xf numFmtId="0" fontId="40" fillId="8" borderId="0" xfId="0" applyFont="1" applyFill="1" applyAlignment="1" applyProtection="1">
      <alignment horizontal="left" vertical="center" wrapText="1"/>
      <protection hidden="1"/>
    </xf>
    <xf numFmtId="0" fontId="39" fillId="8" borderId="0" xfId="0" applyFont="1" applyFill="1" applyAlignment="1" applyProtection="1">
      <alignment horizontal="left" vertical="center" wrapText="1"/>
      <protection hidden="1"/>
    </xf>
    <xf numFmtId="0" fontId="54" fillId="7" borderId="17" xfId="0" applyFont="1" applyFill="1" applyBorder="1" applyAlignment="1" applyProtection="1">
      <alignment horizontal="left" vertical="center" wrapText="1"/>
      <protection hidden="1"/>
    </xf>
    <xf numFmtId="0" fontId="54" fillId="7" borderId="18" xfId="0" applyFont="1" applyFill="1" applyBorder="1" applyAlignment="1" applyProtection="1">
      <alignment horizontal="left" vertical="center" wrapText="1"/>
      <protection hidden="1"/>
    </xf>
    <xf numFmtId="0" fontId="54" fillId="7" borderId="19" xfId="0" applyFont="1" applyFill="1" applyBorder="1" applyAlignment="1" applyProtection="1">
      <alignment horizontal="left" vertical="center" wrapText="1"/>
      <protection hidden="1"/>
    </xf>
    <xf numFmtId="0" fontId="1" fillId="5" borderId="25" xfId="0" applyFont="1" applyFill="1" applyBorder="1" applyAlignment="1" applyProtection="1">
      <alignment horizontal="left" vertical="center" wrapText="1"/>
      <protection hidden="1"/>
    </xf>
    <xf numFmtId="0" fontId="1" fillId="5" borderId="26" xfId="0" applyFont="1" applyFill="1" applyBorder="1" applyAlignment="1" applyProtection="1">
      <alignment horizontal="left" vertical="center"/>
      <protection hidden="1"/>
    </xf>
    <xf numFmtId="0" fontId="1" fillId="5" borderId="25" xfId="0" applyFont="1" applyFill="1" applyBorder="1" applyAlignment="1" applyProtection="1">
      <alignment horizontal="left" vertical="center"/>
      <protection hidden="1"/>
    </xf>
    <xf numFmtId="0" fontId="44" fillId="11" borderId="0" xfId="0" applyFont="1" applyFill="1" applyAlignment="1" applyProtection="1">
      <alignment horizontal="left" vertical="center" wrapText="1"/>
      <protection hidden="1"/>
    </xf>
    <xf numFmtId="0" fontId="1" fillId="3" borderId="25" xfId="0" applyFont="1" applyFill="1" applyBorder="1" applyAlignment="1" applyProtection="1">
      <alignment horizontal="left" vertical="center"/>
      <protection locked="0" hidden="1"/>
    </xf>
    <xf numFmtId="0" fontId="1" fillId="3" borderId="26" xfId="0" applyFont="1" applyFill="1" applyBorder="1" applyAlignment="1" applyProtection="1">
      <alignment horizontal="left" vertical="center"/>
      <protection locked="0" hidden="1"/>
    </xf>
    <xf numFmtId="0" fontId="1" fillId="62" borderId="21" xfId="0" applyFont="1" applyFill="1" applyBorder="1" applyAlignment="1" applyProtection="1">
      <alignment horizontal="left" vertical="top" wrapText="1"/>
      <protection hidden="1"/>
    </xf>
    <xf numFmtId="0" fontId="26" fillId="13" borderId="27" xfId="0" applyFont="1" applyFill="1" applyBorder="1" applyAlignment="1" applyProtection="1">
      <alignment horizontal="left" vertical="center"/>
      <protection hidden="1"/>
    </xf>
    <xf numFmtId="0" fontId="26" fillId="13" borderId="10" xfId="0" applyFont="1" applyFill="1" applyBorder="1" applyAlignment="1" applyProtection="1">
      <alignment horizontal="left" vertical="center"/>
      <protection hidden="1"/>
    </xf>
    <xf numFmtId="0" fontId="44" fillId="21" borderId="10" xfId="0" applyFont="1" applyFill="1" applyBorder="1" applyAlignment="1" applyProtection="1">
      <alignment horizontal="left" vertical="top" wrapText="1"/>
      <protection hidden="1"/>
    </xf>
    <xf numFmtId="0" fontId="44" fillId="18" borderId="10" xfId="0" applyFont="1" applyFill="1" applyBorder="1" applyAlignment="1" applyProtection="1">
      <alignment horizontal="left" vertical="top" wrapText="1"/>
      <protection hidden="1"/>
    </xf>
    <xf numFmtId="0" fontId="35" fillId="8" borderId="15" xfId="0" applyFont="1" applyFill="1" applyBorder="1" applyAlignment="1" applyProtection="1">
      <alignment horizontal="left" vertical="top" wrapText="1"/>
      <protection hidden="1"/>
    </xf>
    <xf numFmtId="0" fontId="35" fillId="8" borderId="16" xfId="0" applyFont="1" applyFill="1" applyBorder="1" applyAlignment="1" applyProtection="1">
      <alignment horizontal="left" vertical="top" wrapText="1"/>
      <protection hidden="1"/>
    </xf>
    <xf numFmtId="0" fontId="35" fillId="8" borderId="2" xfId="0" applyFont="1" applyFill="1" applyBorder="1" applyAlignment="1" applyProtection="1">
      <alignment horizontal="left" vertical="top" wrapText="1"/>
      <protection hidden="1"/>
    </xf>
    <xf numFmtId="49" fontId="1" fillId="3" borderId="25" xfId="0" applyNumberFormat="1" applyFont="1" applyFill="1" applyBorder="1" applyAlignment="1" applyProtection="1">
      <alignment horizontal="left" vertical="top"/>
      <protection locked="0"/>
    </xf>
    <xf numFmtId="49" fontId="1" fillId="3" borderId="29" xfId="0" applyNumberFormat="1" applyFont="1" applyFill="1" applyBorder="1" applyAlignment="1" applyProtection="1">
      <alignment horizontal="left" vertical="top"/>
      <protection locked="0"/>
    </xf>
    <xf numFmtId="49" fontId="1" fillId="3" borderId="26" xfId="0" applyNumberFormat="1" applyFont="1" applyFill="1" applyBorder="1" applyAlignment="1" applyProtection="1">
      <alignment horizontal="left" vertical="top"/>
      <protection locked="0"/>
    </xf>
    <xf numFmtId="0" fontId="1" fillId="3" borderId="25" xfId="0" applyFont="1" applyFill="1" applyBorder="1" applyAlignment="1" applyProtection="1">
      <alignment horizontal="left" vertical="top" wrapText="1"/>
      <protection locked="0" hidden="1"/>
    </xf>
    <xf numFmtId="0" fontId="3" fillId="3" borderId="29" xfId="0" applyFont="1" applyFill="1" applyBorder="1" applyAlignment="1" applyProtection="1">
      <alignment horizontal="left" vertical="top" wrapText="1"/>
      <protection locked="0" hidden="1"/>
    </xf>
    <xf numFmtId="0" fontId="3" fillId="3" borderId="26" xfId="0" applyFont="1" applyFill="1" applyBorder="1" applyAlignment="1" applyProtection="1">
      <alignment horizontal="left" vertical="top" wrapText="1"/>
      <protection locked="0" hidden="1"/>
    </xf>
    <xf numFmtId="0" fontId="8" fillId="0" borderId="0" xfId="0" applyFont="1" applyAlignment="1">
      <alignment horizontal="right"/>
    </xf>
    <xf numFmtId="0" fontId="46" fillId="18" borderId="10" xfId="0" applyFont="1" applyFill="1" applyBorder="1" applyAlignment="1" applyProtection="1">
      <alignment horizontal="left" vertical="top" wrapText="1"/>
      <protection hidden="1"/>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37" fillId="8" borderId="10" xfId="0" applyFont="1" applyFill="1" applyBorder="1" applyAlignment="1" applyProtection="1">
      <alignment horizontal="right"/>
      <protection hidden="1"/>
    </xf>
    <xf numFmtId="0" fontId="8" fillId="0" borderId="0" xfId="0" applyFont="1" applyAlignment="1">
      <alignment horizontal="right" vertical="center"/>
    </xf>
    <xf numFmtId="0" fontId="3" fillId="3" borderId="29" xfId="0" applyFont="1" applyFill="1" applyBorder="1" applyAlignment="1" applyProtection="1">
      <alignment horizontal="left" vertical="top" wrapText="1"/>
      <protection locked="0"/>
    </xf>
    <xf numFmtId="0" fontId="54" fillId="7" borderId="10" xfId="0" applyFont="1" applyFill="1" applyBorder="1" applyAlignment="1" applyProtection="1">
      <alignment horizontal="left" vertical="center" wrapText="1"/>
      <protection hidden="1"/>
    </xf>
    <xf numFmtId="0" fontId="68" fillId="0" borderId="10" xfId="0" applyFont="1" applyFill="1" applyBorder="1" applyAlignment="1" applyProtection="1">
      <alignment horizontal="left" vertical="center" wrapText="1"/>
      <protection hidden="1"/>
    </xf>
    <xf numFmtId="0" fontId="68" fillId="0" borderId="20" xfId="0" applyFont="1" applyFill="1" applyBorder="1" applyAlignment="1" applyProtection="1">
      <alignment horizontal="left" vertical="center" wrapText="1"/>
      <protection hidden="1"/>
    </xf>
    <xf numFmtId="0" fontId="8" fillId="0" borderId="10" xfId="0" applyFont="1" applyBorder="1" applyAlignment="1" applyProtection="1">
      <alignment horizontal="right"/>
      <protection hidden="1"/>
    </xf>
    <xf numFmtId="0" fontId="2" fillId="13" borderId="10" xfId="0" applyFont="1" applyFill="1" applyBorder="1" applyAlignment="1" applyProtection="1">
      <alignment horizontal="right" vertical="top" wrapText="1"/>
      <protection hidden="1"/>
    </xf>
    <xf numFmtId="0" fontId="8" fillId="0" borderId="10" xfId="0" applyFont="1" applyBorder="1" applyAlignment="1">
      <alignment horizontal="right"/>
    </xf>
    <xf numFmtId="0" fontId="10" fillId="13" borderId="10" xfId="0" applyFont="1" applyFill="1" applyBorder="1" applyAlignment="1" applyProtection="1">
      <alignment vertical="center" wrapText="1"/>
      <protection hidden="1"/>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0" fillId="8" borderId="10" xfId="0" applyFont="1" applyFill="1" applyBorder="1" applyAlignment="1" applyProtection="1">
      <protection hidden="1"/>
    </xf>
    <xf numFmtId="0" fontId="3" fillId="3" borderId="31"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14" fillId="11" borderId="10" xfId="0" applyFont="1" applyFill="1" applyBorder="1" applyProtection="1">
      <protection hidden="1"/>
    </xf>
    <xf numFmtId="9" fontId="3" fillId="3" borderId="22" xfId="6" applyFont="1" applyFill="1" applyBorder="1" applyAlignment="1" applyProtection="1">
      <alignment horizontal="left" vertical="top" wrapText="1"/>
      <protection locked="0"/>
    </xf>
    <xf numFmtId="9" fontId="3" fillId="3" borderId="24" xfId="6" applyFont="1" applyFill="1" applyBorder="1" applyAlignment="1" applyProtection="1">
      <alignment horizontal="left" vertical="top" wrapText="1"/>
      <protection locked="0"/>
    </xf>
    <xf numFmtId="0" fontId="0" fillId="11" borderId="28" xfId="0" applyFont="1" applyFill="1" applyBorder="1" applyAlignment="1" applyProtection="1">
      <protection hidden="1"/>
    </xf>
    <xf numFmtId="0" fontId="0" fillId="11" borderId="76" xfId="0" applyFont="1" applyFill="1" applyBorder="1" applyAlignment="1" applyProtection="1">
      <protection hidden="1"/>
    </xf>
    <xf numFmtId="0" fontId="46" fillId="0" borderId="10" xfId="0" applyFont="1" applyFill="1" applyBorder="1" applyAlignment="1" applyProtection="1">
      <alignment horizontal="left" vertical="top" wrapText="1"/>
      <protection hidden="1"/>
    </xf>
    <xf numFmtId="169" fontId="22" fillId="48" borderId="34" xfId="0" applyNumberFormat="1" applyFont="1" applyFill="1" applyBorder="1" applyAlignment="1" applyProtection="1">
      <alignment horizontal="right" vertical="center"/>
      <protection hidden="1"/>
    </xf>
    <xf numFmtId="0" fontId="69" fillId="17" borderId="10" xfId="0" applyFont="1" applyFill="1" applyBorder="1" applyAlignment="1" applyProtection="1">
      <alignment horizontal="left" vertical="top" wrapText="1"/>
      <protection hidden="1"/>
    </xf>
    <xf numFmtId="0" fontId="12" fillId="30" borderId="51" xfId="0" applyFont="1" applyFill="1" applyBorder="1" applyAlignment="1" applyProtection="1">
      <alignment horizontal="center" vertical="center"/>
      <protection hidden="1"/>
    </xf>
    <xf numFmtId="0" fontId="12" fillId="30" borderId="52" xfId="0" applyFont="1" applyFill="1" applyBorder="1" applyAlignment="1" applyProtection="1">
      <alignment horizontal="center" vertical="center"/>
      <protection hidden="1"/>
    </xf>
    <xf numFmtId="0" fontId="1" fillId="11" borderId="10" xfId="0" applyFont="1" applyFill="1" applyBorder="1" applyAlignment="1" applyProtection="1">
      <alignment horizontal="left" vertical="center"/>
      <protection hidden="1"/>
    </xf>
    <xf numFmtId="0" fontId="1" fillId="18"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protection hidden="1"/>
    </xf>
    <xf numFmtId="0" fontId="22" fillId="31" borderId="49" xfId="0" applyFont="1" applyFill="1" applyBorder="1" applyAlignment="1" applyProtection="1">
      <alignment horizontal="left" vertical="center"/>
      <protection hidden="1"/>
    </xf>
    <xf numFmtId="0" fontId="22" fillId="32" borderId="51" xfId="0" applyFont="1" applyFill="1" applyBorder="1" applyAlignment="1" applyProtection="1">
      <alignment horizontal="left" vertical="center"/>
      <protection hidden="1"/>
    </xf>
    <xf numFmtId="0" fontId="22" fillId="32" borderId="52" xfId="0" applyFont="1" applyFill="1" applyBorder="1" applyAlignment="1" applyProtection="1">
      <alignment horizontal="left" vertical="center"/>
      <protection hidden="1"/>
    </xf>
    <xf numFmtId="0" fontId="22" fillId="31" borderId="51" xfId="0" applyFont="1" applyFill="1" applyBorder="1" applyAlignment="1" applyProtection="1">
      <alignment horizontal="left" vertical="center"/>
      <protection hidden="1"/>
    </xf>
    <xf numFmtId="0" fontId="22" fillId="31" borderId="52" xfId="0" applyFont="1" applyFill="1" applyBorder="1" applyAlignment="1" applyProtection="1">
      <alignment horizontal="left" vertical="center"/>
      <protection hidden="1"/>
    </xf>
    <xf numFmtId="0" fontId="78" fillId="18" borderId="10" xfId="0" applyFont="1" applyFill="1" applyBorder="1" applyAlignment="1" applyProtection="1">
      <alignment horizontal="left" vertical="top" wrapText="1"/>
      <protection hidden="1"/>
    </xf>
    <xf numFmtId="0" fontId="76" fillId="18" borderId="10" xfId="0" applyFont="1" applyFill="1" applyBorder="1" applyAlignment="1" applyProtection="1">
      <alignment horizontal="left" vertical="top" wrapText="1"/>
      <protection hidden="1"/>
    </xf>
    <xf numFmtId="0" fontId="79" fillId="18" borderId="10" xfId="0" applyFont="1" applyFill="1" applyBorder="1" applyAlignment="1" applyProtection="1">
      <alignment horizontal="left" vertical="top" wrapText="1"/>
      <protection hidden="1"/>
    </xf>
    <xf numFmtId="0" fontId="12" fillId="7" borderId="17" xfId="0" applyFont="1" applyFill="1" applyBorder="1" applyAlignment="1" applyProtection="1">
      <alignment horizontal="left" vertical="center"/>
      <protection hidden="1"/>
    </xf>
    <xf numFmtId="0" fontId="12" fillId="7" borderId="18" xfId="0" applyFont="1" applyFill="1" applyBorder="1" applyAlignment="1" applyProtection="1">
      <alignment horizontal="left" vertical="center"/>
      <protection hidden="1"/>
    </xf>
    <xf numFmtId="0" fontId="12" fillId="7" borderId="19" xfId="0" applyFont="1" applyFill="1" applyBorder="1" applyAlignment="1" applyProtection="1">
      <alignment horizontal="left" vertical="center"/>
      <protection hidden="1"/>
    </xf>
    <xf numFmtId="0" fontId="2" fillId="0" borderId="10" xfId="0" applyNumberFormat="1" applyFont="1" applyBorder="1" applyAlignment="1" applyProtection="1">
      <alignment horizontal="left" vertical="center"/>
      <protection hidden="1"/>
    </xf>
    <xf numFmtId="0" fontId="55" fillId="11" borderId="10" xfId="0" applyFont="1" applyFill="1" applyBorder="1" applyAlignment="1" applyProtection="1">
      <alignment horizontal="left" vertical="center"/>
      <protection hidden="1"/>
    </xf>
    <xf numFmtId="0" fontId="17" fillId="8" borderId="32" xfId="0" applyFont="1" applyFill="1" applyBorder="1" applyAlignment="1" applyProtection="1">
      <alignment horizontal="left" vertical="center" wrapText="1"/>
      <protection hidden="1"/>
    </xf>
    <xf numFmtId="0" fontId="3" fillId="9" borderId="10" xfId="0" applyFont="1" applyFill="1" applyBorder="1" applyAlignment="1" applyProtection="1">
      <alignment vertical="top" wrapText="1"/>
      <protection hidden="1"/>
    </xf>
    <xf numFmtId="0" fontId="14" fillId="8" borderId="10" xfId="0" applyFont="1" applyFill="1" applyBorder="1" applyProtection="1">
      <protection hidden="1"/>
    </xf>
    <xf numFmtId="0" fontId="2" fillId="11" borderId="10" xfId="0" applyFont="1" applyFill="1" applyBorder="1" applyAlignment="1" applyProtection="1">
      <alignment horizontal="right" vertical="top" wrapText="1"/>
      <protection hidden="1"/>
    </xf>
    <xf numFmtId="0" fontId="1" fillId="3" borderId="22" xfId="0" applyFont="1" applyFill="1" applyBorder="1" applyAlignment="1" applyProtection="1">
      <alignment horizontal="left" vertical="center" wrapText="1"/>
      <protection locked="0" hidden="1"/>
    </xf>
    <xf numFmtId="0" fontId="32" fillId="3" borderId="24" xfId="0" applyFont="1" applyFill="1" applyBorder="1" applyAlignment="1" applyProtection="1">
      <alignment horizontal="left" vertical="center" wrapText="1"/>
      <protection locked="0" hidden="1"/>
    </xf>
    <xf numFmtId="0" fontId="10" fillId="11" borderId="27" xfId="0" applyFont="1" applyFill="1" applyBorder="1" applyAlignment="1" applyProtection="1">
      <alignment horizontal="left" vertical="center"/>
      <protection hidden="1"/>
    </xf>
    <xf numFmtId="0" fontId="10" fillId="11" borderId="10" xfId="0" applyFont="1" applyFill="1" applyBorder="1" applyAlignment="1" applyProtection="1">
      <alignment horizontal="left" vertical="center"/>
      <protection hidden="1"/>
    </xf>
    <xf numFmtId="0" fontId="76" fillId="11" borderId="10" xfId="0" applyFont="1" applyFill="1" applyBorder="1" applyAlignment="1" applyProtection="1">
      <alignment horizontal="left" vertical="top" wrapText="1"/>
      <protection hidden="1"/>
    </xf>
    <xf numFmtId="0" fontId="22" fillId="32" borderId="48" xfId="0" applyFont="1" applyFill="1" applyBorder="1" applyAlignment="1" applyProtection="1">
      <alignment horizontal="left" vertical="center"/>
      <protection hidden="1"/>
    </xf>
    <xf numFmtId="0" fontId="22" fillId="32" borderId="49" xfId="0" applyFont="1" applyFill="1" applyBorder="1" applyAlignment="1" applyProtection="1">
      <alignment horizontal="left" vertical="center"/>
      <protection hidden="1"/>
    </xf>
    <xf numFmtId="0" fontId="43" fillId="40" borderId="62" xfId="0" applyFont="1" applyFill="1" applyBorder="1" applyAlignment="1" applyProtection="1">
      <alignment horizontal="left" vertical="center"/>
      <protection hidden="1"/>
    </xf>
    <xf numFmtId="0" fontId="43" fillId="40" borderId="63" xfId="0" applyFont="1" applyFill="1" applyBorder="1" applyAlignment="1" applyProtection="1">
      <alignment horizontal="left" vertical="center"/>
      <protection hidden="1"/>
    </xf>
    <xf numFmtId="0" fontId="22" fillId="31" borderId="46" xfId="0" applyFont="1" applyFill="1" applyBorder="1" applyAlignment="1" applyProtection="1">
      <alignment horizontal="left" vertical="center"/>
      <protection hidden="1"/>
    </xf>
    <xf numFmtId="0" fontId="22" fillId="31" borderId="50" xfId="0" applyFont="1" applyFill="1" applyBorder="1" applyAlignment="1" applyProtection="1">
      <alignment horizontal="left" vertical="center"/>
      <protection hidden="1"/>
    </xf>
    <xf numFmtId="0" fontId="22" fillId="32" borderId="48" xfId="0" applyFont="1" applyFill="1" applyBorder="1" applyAlignment="1" applyProtection="1">
      <alignment horizontal="left" vertical="center" wrapText="1"/>
      <protection hidden="1"/>
    </xf>
    <xf numFmtId="0" fontId="22" fillId="32" borderId="49" xfId="0" applyFont="1" applyFill="1" applyBorder="1" applyAlignment="1" applyProtection="1">
      <alignment horizontal="left" vertical="center" wrapText="1"/>
      <protection hidden="1"/>
    </xf>
    <xf numFmtId="0" fontId="10" fillId="11" borderId="46" xfId="0" applyFont="1" applyFill="1" applyBorder="1" applyAlignment="1" applyProtection="1">
      <alignment horizontal="left" vertical="top" wrapText="1"/>
      <protection hidden="1"/>
    </xf>
    <xf numFmtId="0" fontId="10" fillId="11" borderId="10" xfId="0" applyFont="1" applyFill="1" applyBorder="1" applyAlignment="1" applyProtection="1">
      <alignment horizontal="left" vertical="top" wrapText="1"/>
      <protection hidden="1"/>
    </xf>
    <xf numFmtId="0" fontId="22" fillId="31" borderId="48" xfId="0" applyFont="1" applyFill="1" applyBorder="1" applyAlignment="1" applyProtection="1">
      <alignment horizontal="left" vertical="center" wrapText="1"/>
      <protection hidden="1"/>
    </xf>
    <xf numFmtId="0" fontId="22" fillId="31" borderId="49" xfId="0" applyFont="1" applyFill="1" applyBorder="1" applyAlignment="1" applyProtection="1">
      <alignment horizontal="left" vertical="center" wrapText="1"/>
      <protection hidden="1"/>
    </xf>
    <xf numFmtId="0" fontId="75" fillId="18" borderId="10" xfId="0" applyFont="1" applyFill="1" applyBorder="1" applyAlignment="1" applyProtection="1">
      <alignment horizontal="left" vertical="top" wrapText="1"/>
      <protection hidden="1"/>
    </xf>
    <xf numFmtId="0" fontId="26" fillId="11" borderId="51" xfId="0" applyFont="1" applyFill="1" applyBorder="1" applyAlignment="1" applyProtection="1">
      <alignment horizontal="left" vertical="center" wrapText="1"/>
      <protection hidden="1"/>
    </xf>
    <xf numFmtId="0" fontId="26" fillId="11" borderId="65" xfId="0" applyFont="1" applyFill="1" applyBorder="1" applyAlignment="1" applyProtection="1">
      <alignment horizontal="left" vertical="center" wrapText="1"/>
      <protection hidden="1"/>
    </xf>
    <xf numFmtId="0" fontId="26" fillId="11" borderId="52" xfId="0" applyFont="1" applyFill="1" applyBorder="1" applyAlignment="1" applyProtection="1">
      <alignment horizontal="left" vertical="center" wrapText="1"/>
      <protection hidden="1"/>
    </xf>
    <xf numFmtId="0" fontId="46" fillId="17" borderId="10" xfId="0" applyFont="1" applyFill="1" applyBorder="1" applyAlignment="1" applyProtection="1">
      <alignment horizontal="left" vertical="top" wrapText="1"/>
      <protection hidden="1"/>
    </xf>
    <xf numFmtId="0" fontId="26" fillId="11" borderId="10" xfId="0" applyFont="1" applyFill="1" applyBorder="1" applyAlignment="1" applyProtection="1">
      <alignment horizontal="left" vertical="center" wrapText="1"/>
      <protection hidden="1"/>
    </xf>
    <xf numFmtId="0" fontId="60" fillId="11" borderId="46" xfId="0" applyFont="1" applyFill="1" applyBorder="1" applyAlignment="1" applyProtection="1">
      <alignment horizontal="left" vertical="top" wrapText="1"/>
      <protection hidden="1"/>
    </xf>
    <xf numFmtId="0" fontId="61" fillId="11" borderId="10" xfId="0" applyFont="1" applyFill="1" applyBorder="1" applyAlignment="1" applyProtection="1">
      <alignment horizontal="left" vertical="top" wrapText="1"/>
      <protection hidden="1"/>
    </xf>
    <xf numFmtId="0" fontId="61" fillId="11" borderId="46" xfId="0" applyFont="1" applyFill="1" applyBorder="1" applyAlignment="1" applyProtection="1">
      <alignment horizontal="left" vertical="top" wrapText="1"/>
      <protection hidden="1"/>
    </xf>
    <xf numFmtId="0" fontId="10" fillId="18" borderId="10" xfId="0" applyFont="1" applyFill="1" applyBorder="1" applyAlignment="1" applyProtection="1">
      <alignment horizontal="left" vertical="top" wrapText="1"/>
      <protection hidden="1"/>
    </xf>
    <xf numFmtId="0" fontId="22" fillId="58" borderId="48" xfId="0" applyFont="1" applyFill="1" applyBorder="1" applyAlignment="1" applyProtection="1">
      <alignment horizontal="left" vertical="center"/>
      <protection hidden="1"/>
    </xf>
    <xf numFmtId="0" fontId="22" fillId="58" borderId="49" xfId="0" applyFont="1" applyFill="1" applyBorder="1" applyAlignment="1" applyProtection="1">
      <alignment horizontal="left" vertical="center"/>
      <protection hidden="1"/>
    </xf>
    <xf numFmtId="0" fontId="69" fillId="18" borderId="10" xfId="0" applyFont="1" applyFill="1" applyBorder="1" applyAlignment="1" applyProtection="1">
      <alignment horizontal="left" vertical="top" wrapText="1"/>
      <protection hidden="1"/>
    </xf>
    <xf numFmtId="0" fontId="26" fillId="11" borderId="46" xfId="0" applyFont="1" applyFill="1" applyBorder="1" applyAlignment="1" applyProtection="1">
      <alignment horizontal="left" vertical="center" wrapText="1"/>
      <protection hidden="1"/>
    </xf>
    <xf numFmtId="169" fontId="25" fillId="49" borderId="48" xfId="0" applyNumberFormat="1" applyFont="1" applyFill="1" applyBorder="1" applyAlignment="1" applyProtection="1">
      <alignment horizontal="right" vertical="center"/>
      <protection hidden="1"/>
    </xf>
    <xf numFmtId="169" fontId="25" fillId="49" borderId="66" xfId="0" applyNumberFormat="1" applyFont="1" applyFill="1" applyBorder="1" applyAlignment="1" applyProtection="1">
      <alignment horizontal="right" vertical="center"/>
      <protection hidden="1"/>
    </xf>
    <xf numFmtId="0" fontId="46" fillId="27" borderId="10" xfId="0" applyFont="1" applyFill="1" applyBorder="1" applyAlignment="1" applyProtection="1">
      <alignment horizontal="left" vertical="top" wrapText="1"/>
      <protection hidden="1"/>
    </xf>
    <xf numFmtId="0" fontId="0" fillId="47" borderId="52" xfId="0" applyFont="1" applyFill="1" applyBorder="1" applyAlignment="1" applyProtection="1">
      <alignment horizontal="right" vertical="center"/>
      <protection hidden="1"/>
    </xf>
    <xf numFmtId="0" fontId="26" fillId="11" borderId="10" xfId="0" applyFont="1" applyFill="1" applyBorder="1" applyAlignment="1" applyProtection="1">
      <alignment horizontal="left" vertical="top" wrapText="1"/>
      <protection hidden="1"/>
    </xf>
    <xf numFmtId="0" fontId="37" fillId="8" borderId="20" xfId="0" applyFont="1" applyFill="1" applyBorder="1" applyAlignment="1" applyProtection="1">
      <alignment horizontal="right"/>
      <protection hidden="1"/>
    </xf>
    <xf numFmtId="0" fontId="32" fillId="3" borderId="22" xfId="0" applyFont="1" applyFill="1" applyBorder="1" applyAlignment="1" applyProtection="1">
      <alignment horizontal="left" vertical="center" wrapText="1"/>
      <protection locked="0" hidden="1"/>
    </xf>
    <xf numFmtId="0" fontId="63" fillId="11" borderId="10" xfId="0" applyFont="1" applyFill="1" applyBorder="1" applyAlignment="1" applyProtection="1">
      <alignment horizontal="left" vertical="center"/>
      <protection hidden="1"/>
    </xf>
    <xf numFmtId="0" fontId="12" fillId="17" borderId="10" xfId="0" applyFont="1" applyFill="1" applyBorder="1" applyAlignment="1" applyProtection="1">
      <alignment horizontal="left" vertical="center"/>
      <protection hidden="1"/>
    </xf>
    <xf numFmtId="0" fontId="70" fillId="18" borderId="10" xfId="0" applyFont="1" applyFill="1" applyBorder="1" applyAlignment="1" applyProtection="1">
      <alignment horizontal="left" vertical="top" wrapText="1"/>
      <protection hidden="1"/>
    </xf>
    <xf numFmtId="0" fontId="37" fillId="8" borderId="10" xfId="0" applyFont="1" applyFill="1" applyBorder="1" applyAlignment="1">
      <alignment horizontal="right"/>
    </xf>
    <xf numFmtId="0" fontId="37" fillId="8" borderId="20" xfId="0" applyFont="1" applyFill="1" applyBorder="1" applyAlignment="1">
      <alignment horizontal="right"/>
    </xf>
    <xf numFmtId="0" fontId="26" fillId="11" borderId="10" xfId="0" applyFont="1" applyFill="1" applyBorder="1" applyAlignment="1" applyProtection="1">
      <alignment horizontal="left" vertical="top"/>
      <protection hidden="1"/>
    </xf>
    <xf numFmtId="0" fontId="52" fillId="18" borderId="10" xfId="0" applyFont="1" applyFill="1" applyBorder="1" applyAlignment="1" applyProtection="1">
      <alignment horizontal="left" vertical="top" wrapText="1"/>
      <protection hidden="1"/>
    </xf>
    <xf numFmtId="0" fontId="60" fillId="11" borderId="10" xfId="0" applyFont="1" applyFill="1" applyBorder="1" applyAlignment="1" applyProtection="1">
      <alignment horizontal="left" vertical="top" wrapText="1"/>
      <protection hidden="1"/>
    </xf>
    <xf numFmtId="0" fontId="37" fillId="8" borderId="18" xfId="0" applyFont="1" applyFill="1" applyBorder="1" applyAlignment="1" applyProtection="1">
      <alignment horizontal="right"/>
      <protection hidden="1"/>
    </xf>
    <xf numFmtId="0" fontId="37" fillId="8" borderId="19" xfId="0" applyFont="1" applyFill="1" applyBorder="1" applyAlignment="1" applyProtection="1">
      <alignment horizontal="right"/>
      <protection hidden="1"/>
    </xf>
    <xf numFmtId="0" fontId="46" fillId="0" borderId="0" xfId="0" applyFont="1" applyAlignment="1">
      <alignment horizontal="left"/>
    </xf>
    <xf numFmtId="0" fontId="17" fillId="8" borderId="32" xfId="0" applyFont="1" applyFill="1" applyBorder="1" applyAlignment="1">
      <alignment horizontal="left" vertical="center" wrapText="1"/>
    </xf>
    <xf numFmtId="0" fontId="26" fillId="8" borderId="0" xfId="0" applyFont="1" applyFill="1" applyAlignment="1">
      <alignment horizontal="left" vertical="center" wrapText="1"/>
    </xf>
  </cellXfs>
  <cellStyles count="8">
    <cellStyle name="Hypertextový odkaz" xfId="1" builtinId="8"/>
    <cellStyle name="Hypertextový odkaz 2" xfId="5" xr:uid="{00000000-0005-0000-0000-000030000000}"/>
    <cellStyle name="Měna" xfId="7" builtinId="4"/>
    <cellStyle name="Normální" xfId="0" builtinId="0"/>
    <cellStyle name="Normální 2" xfId="3" xr:uid="{69056162-1DED-47E7-AB87-2EBA80ADA864}"/>
    <cellStyle name="Normální 3" xfId="4" xr:uid="{95A36BEC-9A60-4450-8609-0904C8EEBD4F}"/>
    <cellStyle name="Normální 4" xfId="2" xr:uid="{00000000-0005-0000-0000-000031000000}"/>
    <cellStyle name="Procenta" xfId="6" builtinId="5"/>
  </cellStyles>
  <dxfs count="133">
    <dxf>
      <font>
        <b/>
        <i val="0"/>
        <color theme="0"/>
      </font>
      <fill>
        <patternFill>
          <bgColor rgb="FFFF0000"/>
        </patternFill>
      </fill>
    </dxf>
    <dxf>
      <fill>
        <patternFill>
          <bgColor theme="7" tint="0.79998168889431442"/>
        </patternFill>
      </fill>
    </dxf>
    <dxf>
      <font>
        <b/>
        <i val="0"/>
        <color theme="0"/>
      </font>
      <fill>
        <patternFill>
          <bgColor rgb="FFFF5050"/>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border>
    </dxf>
    <dxf>
      <fill>
        <patternFill patternType="solid">
          <fgColor rgb="FFB7E1CD"/>
          <bgColor rgb="FFB7E1CD"/>
        </patternFill>
      </fill>
    </dxf>
    <dxf>
      <font>
        <color rgb="FFFF0000"/>
      </font>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6" tint="0.59996337778862885"/>
        </patternFill>
      </fill>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bgColor rgb="FFFF0000"/>
        </patternFill>
      </fill>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ill>
        <patternFill>
          <bgColor rgb="FFF8F8F8"/>
        </patternFill>
      </fill>
      <border>
        <left/>
        <right/>
        <top/>
        <bottom/>
        <vertical/>
        <horizontal/>
      </border>
    </dxf>
    <dxf>
      <fill>
        <patternFill patternType="solid">
          <fgColor rgb="FFB7E1CD"/>
          <bgColor rgb="FFB7E1CD"/>
        </patternFill>
      </fill>
    </dxf>
    <dxf>
      <font>
        <b/>
        <i val="0"/>
        <color theme="0"/>
      </font>
      <fill>
        <patternFill>
          <bgColor rgb="FF92D050"/>
        </patternFill>
      </fill>
    </dxf>
    <dxf>
      <font>
        <b/>
        <i val="0"/>
        <color theme="0"/>
      </font>
      <fill>
        <patternFill>
          <bgColor rgb="FFFF0000"/>
        </patternFill>
      </fill>
    </dxf>
    <dxf>
      <fill>
        <patternFill>
          <bgColor rgb="FFF8F8F8"/>
        </patternFill>
      </fill>
      <border>
        <left/>
        <right/>
        <top/>
        <bottom/>
        <vertical/>
        <horizontal/>
      </border>
    </dxf>
    <dxf>
      <font>
        <b val="0"/>
        <i val="0"/>
        <color theme="0" tint="-0.499984740745262"/>
      </font>
      <fill>
        <patternFill>
          <bgColor theme="0" tint="-0.14996795556505021"/>
        </patternFill>
      </fill>
      <border>
        <left/>
        <right/>
        <top/>
        <bottom/>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patternType="solid">
          <fgColor rgb="FFB7E1CD"/>
          <bgColor rgb="FFB7E1CD"/>
        </patternFill>
      </fill>
    </dxf>
    <dxf>
      <font>
        <color rgb="FFFF0000"/>
      </font>
    </dxf>
    <dxf>
      <fill>
        <patternFill>
          <bgColor theme="2" tint="-9.9948118533890809E-2"/>
        </patternFill>
      </fill>
    </dxf>
    <dxf>
      <font>
        <b/>
        <i val="0"/>
        <color theme="0"/>
      </font>
      <fill>
        <patternFill>
          <bgColor rgb="FF92D050"/>
        </patternFill>
      </fill>
    </dxf>
    <dxf>
      <font>
        <b/>
        <i val="0"/>
        <color theme="0"/>
      </font>
      <fill>
        <patternFill>
          <bgColor rgb="FFFF0000"/>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vertical/>
        <horizontal/>
      </border>
    </dxf>
    <dxf>
      <font>
        <b/>
        <i val="0"/>
        <color theme="0"/>
      </font>
      <fill>
        <patternFill>
          <bgColor rgb="FFFF0000"/>
        </patternFill>
      </fill>
      <border>
        <left style="thin">
          <color theme="0"/>
        </left>
        <right style="thin">
          <color theme="0"/>
        </right>
        <top style="thin">
          <color theme="0"/>
        </top>
        <bottom style="thin">
          <color theme="0"/>
        </bottom>
      </border>
    </dxf>
    <dxf>
      <font>
        <color theme="0"/>
      </font>
      <fill>
        <patternFill>
          <bgColor rgb="FFFF0000"/>
        </patternFill>
      </fill>
    </dxf>
    <dxf>
      <font>
        <b val="0"/>
        <i val="0"/>
        <color theme="0" tint="-0.499984740745262"/>
      </font>
      <fill>
        <patternFill>
          <bgColor theme="0" tint="-0.14996795556505021"/>
        </patternFill>
      </fill>
      <border>
        <left/>
        <right/>
        <top/>
        <bottom/>
      </border>
    </dxf>
    <dxf>
      <font>
        <b val="0"/>
        <i val="0"/>
        <color theme="2" tint="-0.499984740745262"/>
      </font>
      <fill>
        <patternFill>
          <bgColor theme="0" tint="-0.14996795556505021"/>
        </patternFill>
      </fill>
      <border>
        <left style="thin">
          <color theme="0"/>
        </left>
        <right style="thin">
          <color theme="0"/>
        </right>
        <top style="thin">
          <color theme="0"/>
        </top>
        <bottom style="thin">
          <color theme="0"/>
        </bottom>
        <vertical/>
        <horizontal/>
      </border>
    </dxf>
    <dxf>
      <font>
        <b/>
        <i val="0"/>
        <color theme="0"/>
      </font>
      <fill>
        <patternFill>
          <bgColor rgb="FF92D050"/>
        </patternFill>
      </fill>
    </dxf>
    <dxf>
      <font>
        <b/>
        <i val="0"/>
        <color theme="0"/>
      </font>
      <fill>
        <patternFill>
          <bgColor rgb="FFFF0000"/>
        </patternFill>
      </fill>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8F8F8"/>
        </patternFill>
      </fill>
      <border>
        <left/>
        <right/>
        <top/>
        <bottom/>
        <vertical/>
        <horizontal/>
      </border>
    </dxf>
    <dxf>
      <fill>
        <patternFill patternType="solid">
          <fgColor rgb="FFB7E1CD"/>
          <bgColor rgb="FFB7E1CD"/>
        </patternFill>
      </fill>
    </dxf>
    <dxf>
      <font>
        <color rgb="FFFF0000"/>
      </font>
    </dxf>
    <dxf>
      <font>
        <color rgb="FFFF0000"/>
      </font>
    </dxf>
    <dxf>
      <font>
        <b/>
        <i val="0"/>
        <color theme="0"/>
      </font>
      <fill>
        <patternFill>
          <bgColor rgb="FF92D050"/>
        </patternFill>
      </fill>
    </dxf>
    <dxf>
      <font>
        <b/>
        <i val="0"/>
        <color theme="0"/>
      </font>
      <fill>
        <patternFill>
          <bgColor rgb="FFFF0000"/>
        </patternFill>
      </fill>
    </dxf>
    <dxf>
      <fill>
        <patternFill>
          <bgColor theme="2" tint="-9.9948118533890809E-2"/>
        </patternFill>
      </fill>
    </dxf>
    <dxf>
      <font>
        <b/>
        <i val="0"/>
        <color theme="0"/>
      </font>
      <fill>
        <patternFill>
          <bgColor rgb="FF92D050"/>
        </patternFill>
      </fill>
    </dxf>
    <dxf>
      <font>
        <b/>
        <i val="0"/>
        <color theme="0"/>
      </font>
      <fill>
        <patternFill>
          <bgColor rgb="FFFF0000"/>
        </patternFill>
      </fill>
    </dxf>
    <dxf>
      <fill>
        <patternFill patternType="solid">
          <fgColor rgb="FFB7E1CD"/>
          <bgColor rgb="FFB7E1CD"/>
        </patternFill>
      </fill>
    </dxf>
    <dxf>
      <fill>
        <patternFill patternType="solid">
          <fgColor rgb="FFB7E1CD"/>
          <bgColor rgb="FFB7E1CD"/>
        </patternFill>
      </fill>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ill>
        <patternFill>
          <bgColor theme="2"/>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892"/>
        </patternFill>
      </fill>
      <border>
        <left style="thin">
          <color auto="1"/>
        </left>
        <right style="thin">
          <color auto="1"/>
        </right>
        <top style="thin">
          <color auto="1"/>
        </top>
        <bottom style="thin">
          <color auto="1"/>
        </bottom>
        <vertical/>
        <horizontal/>
      </border>
    </dxf>
    <dxf>
      <font>
        <color theme="2" tint="-0.749961851863155"/>
      </font>
      <border>
        <left/>
        <right/>
        <top/>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rgb="FFFF0000"/>
      </font>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b/>
        <i val="0"/>
        <color theme="0"/>
      </font>
      <fill>
        <patternFill>
          <bgColor rgb="FFFF0000"/>
        </patternFill>
      </fill>
    </dxf>
    <dxf>
      <font>
        <b/>
        <i val="0"/>
        <color theme="0"/>
      </font>
      <fill>
        <patternFill>
          <bgColor rgb="FFFF0000"/>
        </patternFill>
      </fill>
    </dxf>
    <dxf>
      <font>
        <b val="0"/>
        <i val="0"/>
        <color theme="1"/>
      </font>
      <fill>
        <patternFill>
          <bgColor rgb="FFFFF8A5"/>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892"/>
      <color rgb="FFF8F8F8"/>
      <color rgb="FFFFF8A5"/>
      <color rgb="FFF2B8B4"/>
      <color rgb="FFD0CECE"/>
      <color rgb="FFFFFF99"/>
      <color rgb="FFB7E1CC"/>
      <color rgb="FFFF5050"/>
      <color rgb="FFB7E1C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hyperlink" Target="https://www.tacr.cz/dokumenty/cestne-prohlaseni-o-slozeni-konsorcia-2" TargetMode="External"/><Relationship Id="rId2" Type="http://schemas.openxmlformats.org/officeDocument/2006/relationships/hyperlink" Target="https://www.tacr.cz/wp-content/uploads/documents/2019/12/09/1575888514_Formul%C3%A1%C5%99%20pro%20druh%20v%C3%BDsledku%20NmetS.docx" TargetMode="External"/><Relationship Id="rId1" Type="http://schemas.openxmlformats.org/officeDocument/2006/relationships/image" Target="../media/image1.png"/><Relationship Id="rId6" Type="http://schemas.openxmlformats.org/officeDocument/2006/relationships/hyperlink" Target="https://www.tacr.cz/dokumenty/cestne-prohlaseni-za-uchazece-2" TargetMode="External"/><Relationship Id="rId5" Type="http://schemas.openxmlformats.org/officeDocument/2006/relationships/hyperlink" Target="#'Identifika&#269;n&#237; &#250;daje'!A1"/><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Projekt celkem'!A1"/></Relationships>
</file>

<file path=xl/drawings/_rels/drawing11.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5" Type="http://schemas.openxmlformats.org/officeDocument/2006/relationships/image" Target="../media/image11.sv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Hlavn&#237; uchaze&#269;'!A1"/><Relationship Id="rId1" Type="http://schemas.openxmlformats.org/officeDocument/2006/relationships/image" Target="../media/image1.png"/><Relationship Id="rId6" Type="http://schemas.openxmlformats.org/officeDocument/2006/relationships/hyperlink" Target="https://donate.wikimedia.org/wiki/File:Ooui-checkbox-selected.svg" TargetMode="External"/><Relationship Id="rId5" Type="http://schemas.openxmlformats.org/officeDocument/2006/relationships/image" Target="../media/image7.png"/><Relationship Id="rId4" Type="http://schemas.openxmlformats.org/officeDocument/2006/relationships/image" Target="../media/image6.sv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Dal&#353;&#237; &#250;&#269;astn&#237;k 2'!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hyperlink" Target="#'Zahrani&#269;n&#237; 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svg"/><Relationship Id="rId1" Type="http://schemas.openxmlformats.org/officeDocument/2006/relationships/image" Target="../media/image5.png"/><Relationship Id="rId4" Type="http://schemas.openxmlformats.org/officeDocument/2006/relationships/hyperlink" Target="#'Finan&#269;n&#237; pl&#225;n hl. 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image" Target="../media/image1.png"/><Relationship Id="rId6" Type="http://schemas.openxmlformats.org/officeDocument/2006/relationships/hyperlink" Target="#'Finan&#269;n&#237; pl&#225;n d. &#250;&#269;astn&#237;ka 1'!A1"/><Relationship Id="rId5" Type="http://schemas.openxmlformats.org/officeDocument/2006/relationships/image" Target="../media/image9.sv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image" Target="../media/image9.svg"/><Relationship Id="rId2" Type="http://schemas.openxmlformats.org/officeDocument/2006/relationships/image" Target="../media/image8.pn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Finan&#269;n&#237; pl&#225;n d. &#250;&#269;astn&#237;ka 2'!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3009900</xdr:colOff>
      <xdr:row>1</xdr:row>
      <xdr:rowOff>36196</xdr:rowOff>
    </xdr:from>
    <xdr:to>
      <xdr:col>5</xdr:col>
      <xdr:colOff>0</xdr:colOff>
      <xdr:row>3</xdr:row>
      <xdr:rowOff>170209</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226696"/>
          <a:ext cx="628650" cy="629313"/>
        </a:xfrm>
        <a:prstGeom prst="rect">
          <a:avLst/>
        </a:prstGeom>
      </xdr:spPr>
    </xdr:pic>
    <xdr:clientData/>
  </xdr:twoCellAnchor>
  <xdr:twoCellAnchor editAs="oneCell">
    <xdr:from>
      <xdr:col>4</xdr:col>
      <xdr:colOff>2716530</xdr:colOff>
      <xdr:row>39</xdr:row>
      <xdr:rowOff>161925</xdr:rowOff>
    </xdr:from>
    <xdr:to>
      <xdr:col>4</xdr:col>
      <xdr:colOff>2952750</xdr:colOff>
      <xdr:row>41</xdr:row>
      <xdr:rowOff>9525</xdr:rowOff>
    </xdr:to>
    <xdr:pic>
      <xdr:nvPicPr>
        <xdr:cNvPr id="6" name="Grafický objekt 5" descr="Stáhnout">
          <a:hlinkClick xmlns:r="http://schemas.openxmlformats.org/officeDocument/2006/relationships" r:id="rId2"/>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355705" y="7658100"/>
          <a:ext cx="236220" cy="228600"/>
        </a:xfrm>
        <a:prstGeom prst="rect">
          <a:avLst/>
        </a:prstGeom>
      </xdr:spPr>
    </xdr:pic>
    <xdr:clientData/>
  </xdr:twoCellAnchor>
  <xdr:twoCellAnchor>
    <xdr:from>
      <xdr:col>4</xdr:col>
      <xdr:colOff>3093720</xdr:colOff>
      <xdr:row>54</xdr:row>
      <xdr:rowOff>68580</xdr:rowOff>
    </xdr:from>
    <xdr:to>
      <xdr:col>5</xdr:col>
      <xdr:colOff>0</xdr:colOff>
      <xdr:row>55</xdr:row>
      <xdr:rowOff>190500</xdr:rowOff>
    </xdr:to>
    <xdr:sp macro="" textlink="">
      <xdr:nvSpPr>
        <xdr:cNvPr id="9" name="Šipka: doprava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11978640" y="908304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1</xdr:col>
      <xdr:colOff>2194560</xdr:colOff>
      <xdr:row>35</xdr:row>
      <xdr:rowOff>72390</xdr:rowOff>
    </xdr:from>
    <xdr:ext cx="222885" cy="228600"/>
    <xdr:pic>
      <xdr:nvPicPr>
        <xdr:cNvPr id="7" name="Grafický objekt 6" descr="Stáhnout">
          <a:hlinkClick xmlns:r="http://schemas.openxmlformats.org/officeDocument/2006/relationships" r:id="rId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566035" y="6882765"/>
          <a:ext cx="222885" cy="228600"/>
        </a:xfrm>
        <a:prstGeom prst="rect">
          <a:avLst/>
        </a:prstGeom>
      </xdr:spPr>
    </xdr:pic>
    <xdr:clientData/>
  </xdr:oneCellAnchor>
  <xdr:oneCellAnchor>
    <xdr:from>
      <xdr:col>3</xdr:col>
      <xdr:colOff>3861435</xdr:colOff>
      <xdr:row>37</xdr:row>
      <xdr:rowOff>158115</xdr:rowOff>
    </xdr:from>
    <xdr:ext cx="222885" cy="228600"/>
    <xdr:pic>
      <xdr:nvPicPr>
        <xdr:cNvPr id="8" name="Grafický objekt 7" descr="Stáhnout">
          <a:hlinkClick xmlns:r="http://schemas.openxmlformats.org/officeDocument/2006/relationships" r:id="rId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71360" y="7273290"/>
          <a:ext cx="222885" cy="2286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9</xdr:col>
      <xdr:colOff>1740497</xdr:colOff>
      <xdr:row>1</xdr:row>
      <xdr:rowOff>100527</xdr:rowOff>
    </xdr:from>
    <xdr:to>
      <xdr:col>12</xdr:col>
      <xdr:colOff>20710</xdr:colOff>
      <xdr:row>4</xdr:row>
      <xdr:rowOff>45229</xdr:rowOff>
    </xdr:to>
    <xdr:pic>
      <xdr:nvPicPr>
        <xdr:cNvPr id="2" name="Obráze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2289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1729740</xdr:colOff>
      <xdr:row>118</xdr:row>
      <xdr:rowOff>99060</xdr:rowOff>
    </xdr:from>
    <xdr:to>
      <xdr:col>11</xdr:col>
      <xdr:colOff>0</xdr:colOff>
      <xdr:row>120</xdr:row>
      <xdr:rowOff>22860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13312140" y="232333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131870</xdr:colOff>
      <xdr:row>80</xdr:row>
      <xdr:rowOff>97155</xdr:rowOff>
    </xdr:from>
    <xdr:ext cx="238124" cy="210939"/>
    <xdr:pic>
      <xdr:nvPicPr>
        <xdr:cNvPr id="9" name="Grafický objekt 8" descr="Informace">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1870" y="19061430"/>
          <a:ext cx="238124" cy="210939"/>
        </a:xfrm>
        <a:prstGeom prst="rect">
          <a:avLst/>
        </a:prstGeom>
      </xdr:spPr>
    </xdr:pic>
    <xdr:clientData/>
  </xdr:oneCellAnchor>
  <xdr:oneCellAnchor>
    <xdr:from>
      <xdr:col>0</xdr:col>
      <xdr:colOff>148167</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4878917"/>
          <a:ext cx="238124" cy="210939"/>
        </a:xfrm>
        <a:prstGeom prst="rect">
          <a:avLst/>
        </a:prstGeom>
      </xdr:spPr>
    </xdr:pic>
    <xdr:clientData/>
  </xdr:oneCellAnchor>
  <xdr:oneCellAnchor>
    <xdr:from>
      <xdr:col>0</xdr:col>
      <xdr:colOff>148167</xdr:colOff>
      <xdr:row>102</xdr:row>
      <xdr:rowOff>21167</xdr:rowOff>
    </xdr:from>
    <xdr:ext cx="238124" cy="210939"/>
    <xdr:pic>
      <xdr:nvPicPr>
        <xdr:cNvPr id="11" name="Grafický objekt 10" descr="Informace">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8167" y="22320250"/>
          <a:ext cx="238124" cy="210939"/>
        </a:xfrm>
        <a:prstGeom prst="rect">
          <a:avLst/>
        </a:prstGeom>
      </xdr:spPr>
    </xdr:pic>
    <xdr:clientData/>
  </xdr:oneCellAnchor>
  <xdr:oneCellAnchor>
    <xdr:from>
      <xdr:col>0</xdr:col>
      <xdr:colOff>127000</xdr:colOff>
      <xdr:row>108</xdr:row>
      <xdr:rowOff>21167</xdr:rowOff>
    </xdr:from>
    <xdr:ext cx="238124" cy="210939"/>
    <xdr:pic>
      <xdr:nvPicPr>
        <xdr:cNvPr id="12" name="Grafický objekt 11" descr="Informace">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272750"/>
          <a:ext cx="238124" cy="21093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883920</xdr:colOff>
      <xdr:row>1</xdr:row>
      <xdr:rowOff>30480</xdr:rowOff>
    </xdr:from>
    <xdr:to>
      <xdr:col>10</xdr:col>
      <xdr:colOff>428</xdr:colOff>
      <xdr:row>3</xdr:row>
      <xdr:rowOff>171397</xdr:rowOff>
    </xdr:to>
    <xdr:pic>
      <xdr:nvPicPr>
        <xdr:cNvPr id="2" name="Obráze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94620" y="220980"/>
          <a:ext cx="611933" cy="636217"/>
        </a:xfrm>
        <a:prstGeom prst="rect">
          <a:avLst/>
        </a:prstGeom>
      </xdr:spPr>
    </xdr:pic>
    <xdr:clientData/>
  </xdr:twoCellAnchor>
  <xdr:oneCellAnchor>
    <xdr:from>
      <xdr:col>0</xdr:col>
      <xdr:colOff>138546</xdr:colOff>
      <xdr:row>8</xdr:row>
      <xdr:rowOff>55418</xdr:rowOff>
    </xdr:from>
    <xdr:ext cx="238124" cy="210939"/>
    <xdr:pic>
      <xdr:nvPicPr>
        <xdr:cNvPr id="3" name="Grafický objekt 2" descr="Informace">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546" y="1808018"/>
          <a:ext cx="238124" cy="210939"/>
        </a:xfrm>
        <a:prstGeom prst="rect">
          <a:avLst/>
        </a:prstGeom>
      </xdr:spPr>
    </xdr:pic>
    <xdr:clientData/>
  </xdr:oneCellAnchor>
  <xdr:twoCellAnchor editAs="oneCell">
    <xdr:from>
      <xdr:col>0</xdr:col>
      <xdr:colOff>354331</xdr:colOff>
      <xdr:row>43</xdr:row>
      <xdr:rowOff>25614</xdr:rowOff>
    </xdr:from>
    <xdr:to>
      <xdr:col>1</xdr:col>
      <xdr:colOff>320040</xdr:colOff>
      <xdr:row>45</xdr:row>
      <xdr:rowOff>17123</xdr:rowOff>
    </xdr:to>
    <xdr:pic>
      <xdr:nvPicPr>
        <xdr:cNvPr id="9" name="Grafický objekt 8" descr="Call centrum">
          <a:extLst>
            <a:ext uri="{FF2B5EF4-FFF2-40B4-BE49-F238E27FC236}">
              <a16:creationId xmlns:a16="http://schemas.microsoft.com/office/drawing/2014/main" id="{00000000-0008-0000-0A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4331" y="8817189"/>
          <a:ext cx="350519" cy="376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1558290</xdr:colOff>
      <xdr:row>1</xdr:row>
      <xdr:rowOff>30480</xdr:rowOff>
    </xdr:from>
    <xdr:to>
      <xdr:col>6</xdr:col>
      <xdr:colOff>2141219</xdr:colOff>
      <xdr:row>3</xdr:row>
      <xdr:rowOff>168303</xdr:rowOff>
    </xdr:to>
    <xdr:pic>
      <xdr:nvPicPr>
        <xdr:cNvPr id="5" name="Obráze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54815" y="220980"/>
          <a:ext cx="630555" cy="636933"/>
        </a:xfrm>
        <a:prstGeom prst="rect">
          <a:avLst/>
        </a:prstGeom>
      </xdr:spPr>
    </xdr:pic>
    <xdr:clientData/>
  </xdr:twoCellAnchor>
  <xdr:twoCellAnchor>
    <xdr:from>
      <xdr:col>6</xdr:col>
      <xdr:colOff>1493520</xdr:colOff>
      <xdr:row>127</xdr:row>
      <xdr:rowOff>45720</xdr:rowOff>
    </xdr:from>
    <xdr:to>
      <xdr:col>6</xdr:col>
      <xdr:colOff>2141220</xdr:colOff>
      <xdr:row>128</xdr:row>
      <xdr:rowOff>167640</xdr:rowOff>
    </xdr:to>
    <xdr:sp macro="" textlink="">
      <xdr:nvSpPr>
        <xdr:cNvPr id="9" name="Šipka: doprava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a:xfrm>
          <a:off x="11788140" y="1538478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twoCellAnchor editAs="oneCell">
    <xdr:from>
      <xdr:col>0</xdr:col>
      <xdr:colOff>144356</xdr:colOff>
      <xdr:row>42</xdr:row>
      <xdr:rowOff>95251</xdr:rowOff>
    </xdr:from>
    <xdr:to>
      <xdr:col>0</xdr:col>
      <xdr:colOff>365335</xdr:colOff>
      <xdr:row>43</xdr:row>
      <xdr:rowOff>209669</xdr:rowOff>
    </xdr:to>
    <xdr:pic>
      <xdr:nvPicPr>
        <xdr:cNvPr id="10" name="Grafický objekt 9" descr="Informace">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4356" y="6402918"/>
          <a:ext cx="230504" cy="221522"/>
        </a:xfrm>
        <a:prstGeom prst="rect">
          <a:avLst/>
        </a:prstGeom>
      </xdr:spPr>
    </xdr:pic>
    <xdr:clientData/>
  </xdr:twoCellAnchor>
  <xdr:oneCellAnchor>
    <xdr:from>
      <xdr:col>0</xdr:col>
      <xdr:colOff>139065</xdr:colOff>
      <xdr:row>28</xdr:row>
      <xdr:rowOff>30480</xdr:rowOff>
    </xdr:from>
    <xdr:ext cx="236219" cy="207129"/>
    <xdr:pic>
      <xdr:nvPicPr>
        <xdr:cNvPr id="11" name="Grafický objekt 10" descr="Informace">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18451830"/>
          <a:ext cx="236219" cy="207129"/>
        </a:xfrm>
        <a:prstGeom prst="rect">
          <a:avLst/>
        </a:prstGeom>
      </xdr:spPr>
    </xdr:pic>
    <xdr:clientData/>
  </xdr:oneCellAnchor>
  <xdr:twoCellAnchor editAs="oneCell">
    <xdr:from>
      <xdr:col>0</xdr:col>
      <xdr:colOff>114300</xdr:colOff>
      <xdr:row>101</xdr:row>
      <xdr:rowOff>0</xdr:rowOff>
    </xdr:from>
    <xdr:to>
      <xdr:col>0</xdr:col>
      <xdr:colOff>350519</xdr:colOff>
      <xdr:row>102</xdr:row>
      <xdr:rowOff>16629</xdr:rowOff>
    </xdr:to>
    <xdr:pic>
      <xdr:nvPicPr>
        <xdr:cNvPr id="13" name="Grafický objekt 12" descr="Informace">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300" y="15925800"/>
          <a:ext cx="236219" cy="207129"/>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160020</xdr:colOff>
          <xdr:row>89</xdr:row>
          <xdr:rowOff>110490</xdr:rowOff>
        </xdr:from>
        <xdr:to>
          <xdr:col>3</xdr:col>
          <xdr:colOff>1386840</xdr:colOff>
          <xdr:row>91</xdr:row>
          <xdr:rowOff>7620</xdr:rowOff>
        </xdr:to>
        <xdr:grpSp>
          <xdr:nvGrpSpPr>
            <xdr:cNvPr id="14" name="Skupina 13">
              <a:extLst>
                <a:ext uri="{FF2B5EF4-FFF2-40B4-BE49-F238E27FC236}">
                  <a16:creationId xmlns:a16="http://schemas.microsoft.com/office/drawing/2014/main" id="{00000000-0008-0000-0100-00000E000000}"/>
                </a:ext>
              </a:extLst>
            </xdr:cNvPr>
            <xdr:cNvGrpSpPr/>
          </xdr:nvGrpSpPr>
          <xdr:grpSpPr>
            <a:xfrm>
              <a:off x="4512945" y="17760315"/>
              <a:ext cx="1417320" cy="306705"/>
              <a:chOff x="4632970" y="12512017"/>
              <a:chExt cx="1424934" cy="236197"/>
            </a:xfrm>
          </xdr:grpSpPr>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4632970" y="12527236"/>
                <a:ext cx="777218" cy="2209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ANO</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5265407" y="12512017"/>
                <a:ext cx="792497"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NE</a:t>
                </a:r>
              </a:p>
            </xdr:txBody>
          </xdr:sp>
        </xdr:grpSp>
        <xdr:clientData/>
      </xdr:twoCellAnchor>
    </mc:Choice>
    <mc:Fallback/>
  </mc:AlternateContent>
  <xdr:oneCellAnchor>
    <xdr:from>
      <xdr:col>0</xdr:col>
      <xdr:colOff>139065</xdr:colOff>
      <xdr:row>91</xdr:row>
      <xdr:rowOff>59055</xdr:rowOff>
    </xdr:from>
    <xdr:ext cx="236219" cy="207129"/>
    <xdr:pic>
      <xdr:nvPicPr>
        <xdr:cNvPr id="17" name="Grafický objekt 16" descr="Informace">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9065" y="20004405"/>
          <a:ext cx="236219" cy="207129"/>
        </a:xfrm>
        <a:prstGeom prst="rect">
          <a:avLst/>
        </a:prstGeom>
      </xdr:spPr>
    </xdr:pic>
    <xdr:clientData/>
  </xdr:oneCellAnchor>
  <xdr:twoCellAnchor editAs="oneCell">
    <xdr:from>
      <xdr:col>1</xdr:col>
      <xdr:colOff>57151</xdr:colOff>
      <xdr:row>119</xdr:row>
      <xdr:rowOff>104776</xdr:rowOff>
    </xdr:from>
    <xdr:to>
      <xdr:col>1</xdr:col>
      <xdr:colOff>304801</xdr:colOff>
      <xdr:row>120</xdr:row>
      <xdr:rowOff>152401</xdr:rowOff>
    </xdr:to>
    <xdr:pic>
      <xdr:nvPicPr>
        <xdr:cNvPr id="3" name="Obráze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grayscl/>
          <a:extLst>
            <a:ext uri="{28A0092B-C50C-407E-A947-70E740481C1C}">
              <a14:useLocalDpi xmlns:a14="http://schemas.microsoft.com/office/drawing/2010/main" val="0"/>
            </a:ext>
            <a:ext uri="{837473B0-CC2E-450A-ABE3-18F120FF3D39}">
              <a1611:picAttrSrcUrl xmlns:a1611="http://schemas.microsoft.com/office/drawing/2016/11/main" r:id="rId6"/>
            </a:ext>
          </a:extLst>
        </a:blip>
        <a:stretch>
          <a:fillRect/>
        </a:stretch>
      </xdr:blipFill>
      <xdr:spPr>
        <a:xfrm>
          <a:off x="428626" y="26260426"/>
          <a:ext cx="247650" cy="247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2796540</xdr:colOff>
      <xdr:row>1</xdr:row>
      <xdr:rowOff>104775</xdr:rowOff>
    </xdr:from>
    <xdr:to>
      <xdr:col>10</xdr:col>
      <xdr:colOff>478155</xdr:colOff>
      <xdr:row>4</xdr:row>
      <xdr:rowOff>57813</xdr:rowOff>
    </xdr:to>
    <xdr:pic>
      <xdr:nvPicPr>
        <xdr:cNvPr id="2" name="Obráze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83915" y="295275"/>
          <a:ext cx="641985" cy="644553"/>
        </a:xfrm>
        <a:prstGeom prst="rect">
          <a:avLst/>
        </a:prstGeom>
      </xdr:spPr>
    </xdr:pic>
    <xdr:clientData/>
  </xdr:twoCellAnchor>
  <xdr:twoCellAnchor editAs="oneCell">
    <xdr:from>
      <xdr:col>0</xdr:col>
      <xdr:colOff>130599</xdr:colOff>
      <xdr:row>26</xdr:row>
      <xdr:rowOff>48894</xdr:rowOff>
    </xdr:from>
    <xdr:to>
      <xdr:col>1</xdr:col>
      <xdr:colOff>2116</xdr:colOff>
      <xdr:row>28</xdr:row>
      <xdr:rowOff>66795</xdr:rowOff>
    </xdr:to>
    <xdr:pic>
      <xdr:nvPicPr>
        <xdr:cNvPr id="4" name="Grafický objekt 3" descr="Informace">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599" y="5086561"/>
          <a:ext cx="241934" cy="218984"/>
        </a:xfrm>
        <a:prstGeom prst="rect">
          <a:avLst/>
        </a:prstGeom>
      </xdr:spPr>
    </xdr:pic>
    <xdr:clientData/>
  </xdr:twoCellAnchor>
  <xdr:twoCellAnchor editAs="oneCell">
    <xdr:from>
      <xdr:col>0</xdr:col>
      <xdr:colOff>120016</xdr:colOff>
      <xdr:row>44</xdr:row>
      <xdr:rowOff>20319</xdr:rowOff>
    </xdr:from>
    <xdr:to>
      <xdr:col>0</xdr:col>
      <xdr:colOff>358140</xdr:colOff>
      <xdr:row>45</xdr:row>
      <xdr:rowOff>181304</xdr:rowOff>
    </xdr:to>
    <xdr:pic>
      <xdr:nvPicPr>
        <xdr:cNvPr id="8" name="Grafický objekt 7" descr="Informace">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6911319"/>
          <a:ext cx="238124" cy="213901"/>
        </a:xfrm>
        <a:prstGeom prst="rect">
          <a:avLst/>
        </a:prstGeom>
      </xdr:spPr>
    </xdr:pic>
    <xdr:clientData/>
  </xdr:twoCellAnchor>
  <xdr:twoCellAnchor editAs="oneCell">
    <xdr:from>
      <xdr:col>0</xdr:col>
      <xdr:colOff>123826</xdr:colOff>
      <xdr:row>47</xdr:row>
      <xdr:rowOff>230980</xdr:rowOff>
    </xdr:from>
    <xdr:to>
      <xdr:col>0</xdr:col>
      <xdr:colOff>361950</xdr:colOff>
      <xdr:row>49</xdr:row>
      <xdr:rowOff>20440</xdr:rowOff>
    </xdr:to>
    <xdr:pic>
      <xdr:nvPicPr>
        <xdr:cNvPr id="9" name="Grafický objekt 8" descr="Informace">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37793"/>
          <a:ext cx="234314" cy="232372"/>
        </a:xfrm>
        <a:prstGeom prst="rect">
          <a:avLst/>
        </a:prstGeom>
      </xdr:spPr>
    </xdr:pic>
    <xdr:clientData/>
  </xdr:twoCellAnchor>
  <xdr:twoCellAnchor editAs="oneCell">
    <xdr:from>
      <xdr:col>0</xdr:col>
      <xdr:colOff>133351</xdr:colOff>
      <xdr:row>77</xdr:row>
      <xdr:rowOff>200024</xdr:rowOff>
    </xdr:from>
    <xdr:to>
      <xdr:col>0</xdr:col>
      <xdr:colOff>363855</xdr:colOff>
      <xdr:row>78</xdr:row>
      <xdr:rowOff>174744</xdr:rowOff>
    </xdr:to>
    <xdr:pic>
      <xdr:nvPicPr>
        <xdr:cNvPr id="10" name="Grafický objekt 9" descr="Informac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764374"/>
          <a:ext cx="238124" cy="229989"/>
        </a:xfrm>
        <a:prstGeom prst="rect">
          <a:avLst/>
        </a:prstGeom>
      </xdr:spPr>
    </xdr:pic>
    <xdr:clientData/>
  </xdr:twoCellAnchor>
  <xdr:twoCellAnchor editAs="oneCell">
    <xdr:from>
      <xdr:col>0</xdr:col>
      <xdr:colOff>139066</xdr:colOff>
      <xdr:row>83</xdr:row>
      <xdr:rowOff>3809</xdr:rowOff>
    </xdr:from>
    <xdr:to>
      <xdr:col>0</xdr:col>
      <xdr:colOff>363855</xdr:colOff>
      <xdr:row>83</xdr:row>
      <xdr:rowOff>212843</xdr:rowOff>
    </xdr:to>
    <xdr:pic>
      <xdr:nvPicPr>
        <xdr:cNvPr id="11" name="Grafický objekt 10" descr="Informac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8345976"/>
          <a:ext cx="224789" cy="209034"/>
        </a:xfrm>
        <a:prstGeom prst="rect">
          <a:avLst/>
        </a:prstGeom>
      </xdr:spPr>
    </xdr:pic>
    <xdr:clientData/>
  </xdr:twoCellAnchor>
  <xdr:twoCellAnchor>
    <xdr:from>
      <xdr:col>9</xdr:col>
      <xdr:colOff>2800350</xdr:colOff>
      <xdr:row>103</xdr:row>
      <xdr:rowOff>0</xdr:rowOff>
    </xdr:from>
    <xdr:to>
      <xdr:col>11</xdr:col>
      <xdr:colOff>0</xdr:colOff>
      <xdr:row>104</xdr:row>
      <xdr:rowOff>120015</xdr:rowOff>
    </xdr:to>
    <xdr:sp macro="" textlink="">
      <xdr:nvSpPr>
        <xdr:cNvPr id="12" name="Šipka: doprava 11">
          <a:hlinkClick xmlns:r="http://schemas.openxmlformats.org/officeDocument/2006/relationships" r:id="rId4"/>
          <a:extLst>
            <a:ext uri="{FF2B5EF4-FFF2-40B4-BE49-F238E27FC236}">
              <a16:creationId xmlns:a16="http://schemas.microsoft.com/office/drawing/2014/main" id="{00000000-0008-0000-0200-00000C000000}"/>
            </a:ext>
          </a:extLst>
        </xdr:cNvPr>
        <xdr:cNvSpPr/>
      </xdr:nvSpPr>
      <xdr:spPr>
        <a:xfrm>
          <a:off x="16087725"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2901315</xdr:colOff>
      <xdr:row>1</xdr:row>
      <xdr:rowOff>104775</xdr:rowOff>
    </xdr:from>
    <xdr:to>
      <xdr:col>11</xdr:col>
      <xdr:colOff>952</xdr:colOff>
      <xdr:row>4</xdr:row>
      <xdr:rowOff>57813</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4390" y="295275"/>
          <a:ext cx="641985" cy="644553"/>
        </a:xfrm>
        <a:prstGeom prst="rect">
          <a:avLst/>
        </a:prstGeom>
      </xdr:spPr>
    </xdr:pic>
    <xdr:clientData/>
  </xdr:twoCellAnchor>
  <xdr:twoCellAnchor editAs="oneCell">
    <xdr:from>
      <xdr:col>0</xdr:col>
      <xdr:colOff>120016</xdr:colOff>
      <xdr:row>26</xdr:row>
      <xdr:rowOff>36194</xdr:rowOff>
    </xdr:from>
    <xdr:to>
      <xdr:col>0</xdr:col>
      <xdr:colOff>361950</xdr:colOff>
      <xdr:row>28</xdr:row>
      <xdr:rowOff>50918</xdr:rowOff>
    </xdr:to>
    <xdr:pic>
      <xdr:nvPicPr>
        <xdr:cNvPr id="3" name="Grafický objekt 2" descr="Informac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160644"/>
          <a:ext cx="241934" cy="214749"/>
        </a:xfrm>
        <a:prstGeom prst="rect">
          <a:avLst/>
        </a:prstGeom>
      </xdr:spPr>
    </xdr:pic>
    <xdr:clientData/>
  </xdr:twoCellAnchor>
  <xdr:twoCellAnchor editAs="oneCell">
    <xdr:from>
      <xdr:col>0</xdr:col>
      <xdr:colOff>120016</xdr:colOff>
      <xdr:row>44</xdr:row>
      <xdr:rowOff>188594</xdr:rowOff>
    </xdr:from>
    <xdr:to>
      <xdr:col>0</xdr:col>
      <xdr:colOff>358140</xdr:colOff>
      <xdr:row>46</xdr:row>
      <xdr:rowOff>10912</xdr:rowOff>
    </xdr:to>
    <xdr:pic>
      <xdr:nvPicPr>
        <xdr:cNvPr id="5" name="Grafický objekt 4" descr="Informac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438119"/>
          <a:ext cx="238124" cy="212843"/>
        </a:xfrm>
        <a:prstGeom prst="rect">
          <a:avLst/>
        </a:prstGeom>
      </xdr:spPr>
    </xdr:pic>
    <xdr:clientData/>
  </xdr:twoCellAnchor>
  <xdr:twoCellAnchor editAs="oneCell">
    <xdr:from>
      <xdr:col>0</xdr:col>
      <xdr:colOff>121921</xdr:colOff>
      <xdr:row>47</xdr:row>
      <xdr:rowOff>175259</xdr:rowOff>
    </xdr:from>
    <xdr:to>
      <xdr:col>0</xdr:col>
      <xdr:colOff>358140</xdr:colOff>
      <xdr:row>48</xdr:row>
      <xdr:rowOff>153789</xdr:rowOff>
    </xdr:to>
    <xdr:pic>
      <xdr:nvPicPr>
        <xdr:cNvPr id="6" name="Grafický objekt 5" descr="Informace">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1921" y="16322039"/>
          <a:ext cx="240029" cy="222369"/>
        </a:xfrm>
        <a:prstGeom prst="rect">
          <a:avLst/>
        </a:prstGeom>
      </xdr:spPr>
    </xdr:pic>
    <xdr:clientData/>
  </xdr:twoCellAnchor>
  <xdr:twoCellAnchor editAs="oneCell">
    <xdr:from>
      <xdr:col>0</xdr:col>
      <xdr:colOff>133351</xdr:colOff>
      <xdr:row>76</xdr:row>
      <xdr:rowOff>200024</xdr:rowOff>
    </xdr:from>
    <xdr:to>
      <xdr:col>0</xdr:col>
      <xdr:colOff>363855</xdr:colOff>
      <xdr:row>77</xdr:row>
      <xdr:rowOff>174743</xdr:rowOff>
    </xdr:to>
    <xdr:pic>
      <xdr:nvPicPr>
        <xdr:cNvPr id="7" name="Grafický objekt 6" descr="Informace">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82</xdr:row>
      <xdr:rowOff>3809</xdr:rowOff>
    </xdr:from>
    <xdr:to>
      <xdr:col>0</xdr:col>
      <xdr:colOff>363855</xdr:colOff>
      <xdr:row>82</xdr:row>
      <xdr:rowOff>212843</xdr:rowOff>
    </xdr:to>
    <xdr:pic>
      <xdr:nvPicPr>
        <xdr:cNvPr id="8" name="Grafický objekt 7" descr="Informace">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100</xdr:row>
      <xdr:rowOff>466725</xdr:rowOff>
    </xdr:from>
    <xdr:to>
      <xdr:col>11</xdr:col>
      <xdr:colOff>9525</xdr:colOff>
      <xdr:row>102</xdr:row>
      <xdr:rowOff>53340</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300-000009000000}"/>
            </a:ext>
          </a:extLst>
        </xdr:cNvPr>
        <xdr:cNvSpPr/>
      </xdr:nvSpPr>
      <xdr:spPr>
        <a:xfrm>
          <a:off x="16078200" y="2731770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2905125</xdr:colOff>
      <xdr:row>1</xdr:row>
      <xdr:rowOff>91440</xdr:rowOff>
    </xdr:from>
    <xdr:to>
      <xdr:col>11</xdr:col>
      <xdr:colOff>20954</xdr:colOff>
      <xdr:row>4</xdr:row>
      <xdr:rowOff>40668</xdr:rowOff>
    </xdr:to>
    <xdr:pic>
      <xdr:nvPicPr>
        <xdr:cNvPr id="2" name="Obráze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78200" y="281940"/>
          <a:ext cx="647700" cy="644553"/>
        </a:xfrm>
        <a:prstGeom prst="rect">
          <a:avLst/>
        </a:prstGeom>
      </xdr:spPr>
    </xdr:pic>
    <xdr:clientData/>
  </xdr:twoCellAnchor>
  <xdr:twoCellAnchor editAs="oneCell">
    <xdr:from>
      <xdr:col>0</xdr:col>
      <xdr:colOff>120016</xdr:colOff>
      <xdr:row>26</xdr:row>
      <xdr:rowOff>55244</xdr:rowOff>
    </xdr:from>
    <xdr:to>
      <xdr:col>0</xdr:col>
      <xdr:colOff>358140</xdr:colOff>
      <xdr:row>28</xdr:row>
      <xdr:rowOff>66158</xdr:rowOff>
    </xdr:to>
    <xdr:pic>
      <xdr:nvPicPr>
        <xdr:cNvPr id="3" name="Grafický objekt 2" descr="Informac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5303519"/>
          <a:ext cx="238124" cy="210939"/>
        </a:xfrm>
        <a:prstGeom prst="rect">
          <a:avLst/>
        </a:prstGeom>
      </xdr:spPr>
    </xdr:pic>
    <xdr:clientData/>
  </xdr:twoCellAnchor>
  <xdr:twoCellAnchor editAs="oneCell">
    <xdr:from>
      <xdr:col>0</xdr:col>
      <xdr:colOff>120016</xdr:colOff>
      <xdr:row>44</xdr:row>
      <xdr:rowOff>179069</xdr:rowOff>
    </xdr:from>
    <xdr:to>
      <xdr:col>0</xdr:col>
      <xdr:colOff>361950</xdr:colOff>
      <xdr:row>46</xdr:row>
      <xdr:rowOff>10913</xdr:rowOff>
    </xdr:to>
    <xdr:pic>
      <xdr:nvPicPr>
        <xdr:cNvPr id="5" name="Grafický objekt 4" descr="Informac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016" y="15533369"/>
          <a:ext cx="241934" cy="212844"/>
        </a:xfrm>
        <a:prstGeom prst="rect">
          <a:avLst/>
        </a:prstGeom>
      </xdr:spPr>
    </xdr:pic>
    <xdr:clientData/>
  </xdr:twoCellAnchor>
  <xdr:twoCellAnchor editAs="oneCell">
    <xdr:from>
      <xdr:col>0</xdr:col>
      <xdr:colOff>123826</xdr:colOff>
      <xdr:row>47</xdr:row>
      <xdr:rowOff>242886</xdr:rowOff>
    </xdr:from>
    <xdr:to>
      <xdr:col>0</xdr:col>
      <xdr:colOff>358140</xdr:colOff>
      <xdr:row>49</xdr:row>
      <xdr:rowOff>19010</xdr:rowOff>
    </xdr:to>
    <xdr:pic>
      <xdr:nvPicPr>
        <xdr:cNvPr id="6" name="Grafický objekt 5" descr="Informace">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6" y="16613980"/>
          <a:ext cx="238124" cy="232371"/>
        </a:xfrm>
        <a:prstGeom prst="rect">
          <a:avLst/>
        </a:prstGeom>
      </xdr:spPr>
    </xdr:pic>
    <xdr:clientData/>
  </xdr:twoCellAnchor>
  <xdr:twoCellAnchor editAs="oneCell">
    <xdr:from>
      <xdr:col>0</xdr:col>
      <xdr:colOff>133351</xdr:colOff>
      <xdr:row>77</xdr:row>
      <xdr:rowOff>200024</xdr:rowOff>
    </xdr:from>
    <xdr:to>
      <xdr:col>0</xdr:col>
      <xdr:colOff>360045</xdr:colOff>
      <xdr:row>78</xdr:row>
      <xdr:rowOff>170933</xdr:rowOff>
    </xdr:to>
    <xdr:pic>
      <xdr:nvPicPr>
        <xdr:cNvPr id="7" name="Grafický objekt 6" descr="Informace">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351" y="19844384"/>
          <a:ext cx="226694" cy="214749"/>
        </a:xfrm>
        <a:prstGeom prst="rect">
          <a:avLst/>
        </a:prstGeom>
      </xdr:spPr>
    </xdr:pic>
    <xdr:clientData/>
  </xdr:twoCellAnchor>
  <xdr:twoCellAnchor editAs="oneCell">
    <xdr:from>
      <xdr:col>0</xdr:col>
      <xdr:colOff>139066</xdr:colOff>
      <xdr:row>83</xdr:row>
      <xdr:rowOff>3809</xdr:rowOff>
    </xdr:from>
    <xdr:to>
      <xdr:col>0</xdr:col>
      <xdr:colOff>360045</xdr:colOff>
      <xdr:row>83</xdr:row>
      <xdr:rowOff>209033</xdr:rowOff>
    </xdr:to>
    <xdr:pic>
      <xdr:nvPicPr>
        <xdr:cNvPr id="8" name="Grafický objekt 7" descr="Informace">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066" y="24166829"/>
          <a:ext cx="220979" cy="205224"/>
        </a:xfrm>
        <a:prstGeom prst="rect">
          <a:avLst/>
        </a:prstGeom>
      </xdr:spPr>
    </xdr:pic>
    <xdr:clientData/>
  </xdr:twoCellAnchor>
  <xdr:twoCellAnchor>
    <xdr:from>
      <xdr:col>9</xdr:col>
      <xdr:colOff>2905125</xdr:colOff>
      <xdr:row>102</xdr:row>
      <xdr:rowOff>76200</xdr:rowOff>
    </xdr:from>
    <xdr:to>
      <xdr:col>11</xdr:col>
      <xdr:colOff>9525</xdr:colOff>
      <xdr:row>103</xdr:row>
      <xdr:rowOff>196215</xdr:rowOff>
    </xdr:to>
    <xdr:sp macro="" textlink="">
      <xdr:nvSpPr>
        <xdr:cNvPr id="9" name="Šipka: doprava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6078200" y="27555825"/>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7</xdr:row>
      <xdr:rowOff>226179</xdr:rowOff>
    </xdr:to>
    <xdr:pic>
      <xdr:nvPicPr>
        <xdr:cNvPr id="2" name="Grafický objekt 1" descr="Informac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11088"/>
          <a:ext cx="236219" cy="220041"/>
        </a:xfrm>
        <a:prstGeom prst="rect">
          <a:avLst/>
        </a:prstGeom>
      </xdr:spPr>
    </xdr:pic>
    <xdr:clientData/>
  </xdr:twoCellAnchor>
  <xdr:twoCellAnchor editAs="oneCell">
    <xdr:from>
      <xdr:col>16</xdr:col>
      <xdr:colOff>40005</xdr:colOff>
      <xdr:row>1</xdr:row>
      <xdr:rowOff>87630</xdr:rowOff>
    </xdr:from>
    <xdr:to>
      <xdr:col>18</xdr:col>
      <xdr:colOff>7620</xdr:colOff>
      <xdr:row>4</xdr:row>
      <xdr:rowOff>31143</xdr:rowOff>
    </xdr:to>
    <xdr:pic>
      <xdr:nvPicPr>
        <xdr:cNvPr id="3" name="Obráze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46730" y="278130"/>
          <a:ext cx="624840" cy="638838"/>
        </a:xfrm>
        <a:prstGeom prst="rect">
          <a:avLst/>
        </a:prstGeom>
      </xdr:spPr>
    </xdr:pic>
    <xdr:clientData/>
  </xdr:twoCellAnchor>
  <xdr:twoCellAnchor>
    <xdr:from>
      <xdr:col>16</xdr:col>
      <xdr:colOff>9525</xdr:colOff>
      <xdr:row>55</xdr:row>
      <xdr:rowOff>4233</xdr:rowOff>
    </xdr:from>
    <xdr:to>
      <xdr:col>17</xdr:col>
      <xdr:colOff>492126</xdr:colOff>
      <xdr:row>56</xdr:row>
      <xdr:rowOff>129540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500-000004000000}"/>
            </a:ext>
          </a:extLst>
        </xdr:cNvPr>
        <xdr:cNvSpPr/>
      </xdr:nvSpPr>
      <xdr:spPr>
        <a:xfrm>
          <a:off x="16573500" y="10605558"/>
          <a:ext cx="625476" cy="325332"/>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122132</xdr:colOff>
      <xdr:row>7</xdr:row>
      <xdr:rowOff>6138</xdr:rowOff>
    </xdr:from>
    <xdr:to>
      <xdr:col>0</xdr:col>
      <xdr:colOff>358351</xdr:colOff>
      <xdr:row>8</xdr:row>
      <xdr:rowOff>26154</xdr:rowOff>
    </xdr:to>
    <xdr:pic>
      <xdr:nvPicPr>
        <xdr:cNvPr id="2" name="Grafický objekt 1" descr="Informac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2132" y="1539663"/>
          <a:ext cx="236219" cy="223851"/>
        </a:xfrm>
        <a:prstGeom prst="rect">
          <a:avLst/>
        </a:prstGeom>
      </xdr:spPr>
    </xdr:pic>
    <xdr:clientData/>
  </xdr:twoCellAnchor>
  <xdr:twoCellAnchor editAs="oneCell">
    <xdr:from>
      <xdr:col>11</xdr:col>
      <xdr:colOff>335280</xdr:colOff>
      <xdr:row>1</xdr:row>
      <xdr:rowOff>30480</xdr:rowOff>
    </xdr:from>
    <xdr:to>
      <xdr:col>11</xdr:col>
      <xdr:colOff>960120</xdr:colOff>
      <xdr:row>3</xdr:row>
      <xdr:rowOff>174018</xdr:rowOff>
    </xdr:to>
    <xdr:pic>
      <xdr:nvPicPr>
        <xdr:cNvPr id="3" name="Obráze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09320" y="220980"/>
          <a:ext cx="643890" cy="642648"/>
        </a:xfrm>
        <a:prstGeom prst="rect">
          <a:avLst/>
        </a:prstGeom>
      </xdr:spPr>
    </xdr:pic>
    <xdr:clientData/>
  </xdr:twoCellAnchor>
  <xdr:twoCellAnchor>
    <xdr:from>
      <xdr:col>11</xdr:col>
      <xdr:colOff>330200</xdr:colOff>
      <xdr:row>66</xdr:row>
      <xdr:rowOff>42333</xdr:rowOff>
    </xdr:from>
    <xdr:to>
      <xdr:col>11</xdr:col>
      <xdr:colOff>977900</xdr:colOff>
      <xdr:row>67</xdr:row>
      <xdr:rowOff>167640</xdr:rowOff>
    </xdr:to>
    <xdr:sp macro="" textlink="">
      <xdr:nvSpPr>
        <xdr:cNvPr id="4" name="Šipka: doprava 3">
          <a:hlinkClick xmlns:r="http://schemas.openxmlformats.org/officeDocument/2006/relationships" r:id="rId4"/>
          <a:extLst>
            <a:ext uri="{FF2B5EF4-FFF2-40B4-BE49-F238E27FC236}">
              <a16:creationId xmlns:a16="http://schemas.microsoft.com/office/drawing/2014/main" id="{00000000-0008-0000-0600-000004000000}"/>
            </a:ext>
          </a:extLst>
        </xdr:cNvPr>
        <xdr:cNvSpPr/>
      </xdr:nvSpPr>
      <xdr:spPr>
        <a:xfrm>
          <a:off x="14122400" y="9618133"/>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1717637</xdr:colOff>
      <xdr:row>1</xdr:row>
      <xdr:rowOff>100527</xdr:rowOff>
    </xdr:from>
    <xdr:to>
      <xdr:col>10</xdr:col>
      <xdr:colOff>578876</xdr:colOff>
      <xdr:row>4</xdr:row>
      <xdr:rowOff>58564</xdr:rowOff>
    </xdr:to>
    <xdr:pic>
      <xdr:nvPicPr>
        <xdr:cNvPr id="2" name="Obráze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00037" y="291027"/>
          <a:ext cx="648128" cy="640027"/>
        </a:xfrm>
        <a:prstGeom prst="rect">
          <a:avLst/>
        </a:prstGeom>
      </xdr:spPr>
    </xdr:pic>
    <xdr:clientData/>
  </xdr:twoCellAnchor>
  <xdr:oneCellAnchor>
    <xdr:from>
      <xdr:col>0</xdr:col>
      <xdr:colOff>120711</xdr:colOff>
      <xdr:row>15</xdr:row>
      <xdr:rowOff>116540</xdr:rowOff>
    </xdr:from>
    <xdr:ext cx="238124" cy="210939"/>
    <xdr:pic>
      <xdr:nvPicPr>
        <xdr:cNvPr id="4" name="Grafický objekt 3" descr="Informace">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1081"/>
          <a:ext cx="238124" cy="210939"/>
        </a:xfrm>
        <a:prstGeom prst="rect">
          <a:avLst/>
        </a:prstGeom>
      </xdr:spPr>
    </xdr:pic>
    <xdr:clientData/>
  </xdr:oneCellAnchor>
  <xdr:oneCellAnchor>
    <xdr:from>
      <xdr:col>0</xdr:col>
      <xdr:colOff>123825</xdr:colOff>
      <xdr:row>35</xdr:row>
      <xdr:rowOff>105832</xdr:rowOff>
    </xdr:from>
    <xdr:ext cx="238124" cy="210939"/>
    <xdr:pic>
      <xdr:nvPicPr>
        <xdr:cNvPr id="5" name="Grafický objekt 4" descr="Informace">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5499099"/>
          <a:ext cx="238124" cy="210939"/>
        </a:xfrm>
        <a:prstGeom prst="rect">
          <a:avLst/>
        </a:prstGeom>
      </xdr:spPr>
    </xdr:pic>
    <xdr:clientData/>
  </xdr:oneCellAnchor>
  <xdr:oneCellAnchor>
    <xdr:from>
      <xdr:col>0</xdr:col>
      <xdr:colOff>141319</xdr:colOff>
      <xdr:row>49</xdr:row>
      <xdr:rowOff>40154</xdr:rowOff>
    </xdr:from>
    <xdr:ext cx="238124" cy="210939"/>
    <xdr:pic>
      <xdr:nvPicPr>
        <xdr:cNvPr id="7" name="Grafický objekt 6" descr="Informace">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89354"/>
          <a:ext cx="238124" cy="210939"/>
        </a:xfrm>
        <a:prstGeom prst="rect">
          <a:avLst/>
        </a:prstGeom>
      </xdr:spPr>
    </xdr:pic>
    <xdr:clientData/>
  </xdr:oneCellAnchor>
  <xdr:oneCellAnchor>
    <xdr:from>
      <xdr:col>0</xdr:col>
      <xdr:colOff>131794</xdr:colOff>
      <xdr:row>56</xdr:row>
      <xdr:rowOff>269427</xdr:rowOff>
    </xdr:from>
    <xdr:ext cx="238124" cy="210939"/>
    <xdr:pic>
      <xdr:nvPicPr>
        <xdr:cNvPr id="8" name="Grafický objekt 7" descr="Informace">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794" y="14556927"/>
          <a:ext cx="238124" cy="210939"/>
        </a:xfrm>
        <a:prstGeom prst="rect">
          <a:avLst/>
        </a:prstGeom>
      </xdr:spPr>
    </xdr:pic>
    <xdr:clientData/>
  </xdr:oneCellAnchor>
  <xdr:oneCellAnchor>
    <xdr:from>
      <xdr:col>0</xdr:col>
      <xdr:colOff>142314</xdr:colOff>
      <xdr:row>30</xdr:row>
      <xdr:rowOff>85166</xdr:rowOff>
    </xdr:from>
    <xdr:ext cx="238124" cy="210939"/>
    <xdr:pic>
      <xdr:nvPicPr>
        <xdr:cNvPr id="12" name="Grafický objekt 11" descr="Informace">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42314" y="8494060"/>
          <a:ext cx="238124" cy="210939"/>
        </a:xfrm>
        <a:prstGeom prst="rect">
          <a:avLst/>
        </a:prstGeom>
      </xdr:spPr>
    </xdr:pic>
    <xdr:clientData/>
  </xdr:oneCellAnchor>
  <xdr:twoCellAnchor>
    <xdr:from>
      <xdr:col>9</xdr:col>
      <xdr:colOff>1737360</xdr:colOff>
      <xdr:row>117</xdr:row>
      <xdr:rowOff>106680</xdr:rowOff>
    </xdr:from>
    <xdr:to>
      <xdr:col>12</xdr:col>
      <xdr:colOff>7620</xdr:colOff>
      <xdr:row>119</xdr:row>
      <xdr:rowOff>30480</xdr:rowOff>
    </xdr:to>
    <xdr:sp macro="" textlink="">
      <xdr:nvSpPr>
        <xdr:cNvPr id="9" name="Šipka: doprava 8">
          <a:hlinkClick xmlns:r="http://schemas.openxmlformats.org/officeDocument/2006/relationships" r:id="rId6"/>
          <a:extLst>
            <a:ext uri="{FF2B5EF4-FFF2-40B4-BE49-F238E27FC236}">
              <a16:creationId xmlns:a16="http://schemas.microsoft.com/office/drawing/2014/main" id="{00000000-0008-0000-0700-000009000000}"/>
            </a:ext>
          </a:extLst>
        </xdr:cNvPr>
        <xdr:cNvSpPr/>
      </xdr:nvSpPr>
      <xdr:spPr>
        <a:xfrm>
          <a:off x="13319760" y="23172420"/>
          <a:ext cx="647700" cy="32004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127773</xdr:colOff>
      <xdr:row>80</xdr:row>
      <xdr:rowOff>97766</xdr:rowOff>
    </xdr:from>
    <xdr:ext cx="238124" cy="210939"/>
    <xdr:pic>
      <xdr:nvPicPr>
        <xdr:cNvPr id="10" name="Grafický objekt 9" descr="Informace">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7773" y="19042991"/>
          <a:ext cx="238124" cy="210939"/>
        </a:xfrm>
        <a:prstGeom prst="rect">
          <a:avLst/>
        </a:prstGeom>
      </xdr:spPr>
    </xdr:pic>
    <xdr:clientData/>
  </xdr:oneCellAnchor>
  <xdr:oneCellAnchor>
    <xdr:from>
      <xdr:col>0</xdr:col>
      <xdr:colOff>143783</xdr:colOff>
      <xdr:row>19</xdr:row>
      <xdr:rowOff>227365</xdr:rowOff>
    </xdr:from>
    <xdr:ext cx="238124" cy="210939"/>
    <xdr:pic>
      <xdr:nvPicPr>
        <xdr:cNvPr id="11" name="Grafický objekt 10" descr="Informace">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783" y="4884032"/>
          <a:ext cx="238124" cy="210939"/>
        </a:xfrm>
        <a:prstGeom prst="rect">
          <a:avLst/>
        </a:prstGeom>
      </xdr:spPr>
    </xdr:pic>
    <xdr:clientData/>
  </xdr:oneCellAnchor>
  <xdr:oneCellAnchor>
    <xdr:from>
      <xdr:col>0</xdr:col>
      <xdr:colOff>141319</xdr:colOff>
      <xdr:row>102</xdr:row>
      <xdr:rowOff>12041</xdr:rowOff>
    </xdr:from>
    <xdr:ext cx="238124" cy="210939"/>
    <xdr:pic>
      <xdr:nvPicPr>
        <xdr:cNvPr id="13" name="Grafický objekt 12" descr="Informace">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23761041"/>
          <a:ext cx="238124" cy="210939"/>
        </a:xfrm>
        <a:prstGeom prst="rect">
          <a:avLst/>
        </a:prstGeom>
      </xdr:spPr>
    </xdr:pic>
    <xdr:clientData/>
  </xdr:oneCellAnchor>
  <xdr:oneCellAnchor>
    <xdr:from>
      <xdr:col>0</xdr:col>
      <xdr:colOff>137583</xdr:colOff>
      <xdr:row>108</xdr:row>
      <xdr:rowOff>21167</xdr:rowOff>
    </xdr:from>
    <xdr:ext cx="238124" cy="210939"/>
    <xdr:pic>
      <xdr:nvPicPr>
        <xdr:cNvPr id="18" name="Grafický objekt 17" descr="Informace">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7583" y="24722667"/>
          <a:ext cx="238124" cy="21093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1729067</xdr:colOff>
      <xdr:row>1</xdr:row>
      <xdr:rowOff>111957</xdr:rowOff>
    </xdr:from>
    <xdr:to>
      <xdr:col>12</xdr:col>
      <xdr:colOff>22615</xdr:colOff>
      <xdr:row>4</xdr:row>
      <xdr:rowOff>49039</xdr:rowOff>
    </xdr:to>
    <xdr:pic>
      <xdr:nvPicPr>
        <xdr:cNvPr id="2" name="Obráze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8292" y="302457"/>
          <a:ext cx="608123" cy="641932"/>
        </a:xfrm>
        <a:prstGeom prst="rect">
          <a:avLst/>
        </a:prstGeom>
      </xdr:spPr>
    </xdr:pic>
    <xdr:clientData/>
  </xdr:twoCellAnchor>
  <xdr:oneCellAnchor>
    <xdr:from>
      <xdr:col>0</xdr:col>
      <xdr:colOff>120711</xdr:colOff>
      <xdr:row>15</xdr:row>
      <xdr:rowOff>116540</xdr:rowOff>
    </xdr:from>
    <xdr:ext cx="238124" cy="210939"/>
    <xdr:pic>
      <xdr:nvPicPr>
        <xdr:cNvPr id="3" name="Grafický objekt 2" descr="Informace">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0711" y="3286460"/>
          <a:ext cx="238124" cy="210939"/>
        </a:xfrm>
        <a:prstGeom prst="rect">
          <a:avLst/>
        </a:prstGeom>
      </xdr:spPr>
    </xdr:pic>
    <xdr:clientData/>
  </xdr:oneCellAnchor>
  <xdr:oneCellAnchor>
    <xdr:from>
      <xdr:col>0</xdr:col>
      <xdr:colOff>123825</xdr:colOff>
      <xdr:row>35</xdr:row>
      <xdr:rowOff>105832</xdr:rowOff>
    </xdr:from>
    <xdr:ext cx="238124" cy="210939"/>
    <xdr:pic>
      <xdr:nvPicPr>
        <xdr:cNvPr id="4" name="Grafický objekt 3" descr="Informace">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3825" y="9569872"/>
          <a:ext cx="238124" cy="210939"/>
        </a:xfrm>
        <a:prstGeom prst="rect">
          <a:avLst/>
        </a:prstGeom>
      </xdr:spPr>
    </xdr:pic>
    <xdr:clientData/>
  </xdr:oneCellAnchor>
  <xdr:oneCellAnchor>
    <xdr:from>
      <xdr:col>0</xdr:col>
      <xdr:colOff>141319</xdr:colOff>
      <xdr:row>49</xdr:row>
      <xdr:rowOff>40154</xdr:rowOff>
    </xdr:from>
    <xdr:ext cx="238124" cy="210939"/>
    <xdr:pic>
      <xdr:nvPicPr>
        <xdr:cNvPr id="5" name="Grafický objekt 4" descr="Informace">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1319" y="12696974"/>
          <a:ext cx="238124" cy="210939"/>
        </a:xfrm>
        <a:prstGeom prst="rect">
          <a:avLst/>
        </a:prstGeom>
      </xdr:spPr>
    </xdr:pic>
    <xdr:clientData/>
  </xdr:oneCellAnchor>
  <xdr:oneCellAnchor>
    <xdr:from>
      <xdr:col>0</xdr:col>
      <xdr:colOff>126079</xdr:colOff>
      <xdr:row>56</xdr:row>
      <xdr:rowOff>288477</xdr:rowOff>
    </xdr:from>
    <xdr:ext cx="238124" cy="210939"/>
    <xdr:pic>
      <xdr:nvPicPr>
        <xdr:cNvPr id="6" name="Grafický objekt 5" descr="Informace">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6079" y="14659797"/>
          <a:ext cx="238124" cy="210939"/>
        </a:xfrm>
        <a:prstGeom prst="rect">
          <a:avLst/>
        </a:prstGeom>
      </xdr:spPr>
    </xdr:pic>
    <xdr:clientData/>
  </xdr:oneCellAnchor>
  <xdr:oneCellAnchor>
    <xdr:from>
      <xdr:col>0</xdr:col>
      <xdr:colOff>142314</xdr:colOff>
      <xdr:row>30</xdr:row>
      <xdr:rowOff>85166</xdr:rowOff>
    </xdr:from>
    <xdr:ext cx="238124" cy="210939"/>
    <xdr:pic>
      <xdr:nvPicPr>
        <xdr:cNvPr id="7" name="Grafický objekt 6" descr="Informace">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2314" y="8474786"/>
          <a:ext cx="238124" cy="210939"/>
        </a:xfrm>
        <a:prstGeom prst="rect">
          <a:avLst/>
        </a:prstGeom>
      </xdr:spPr>
    </xdr:pic>
    <xdr:clientData/>
  </xdr:oneCellAnchor>
  <xdr:twoCellAnchor>
    <xdr:from>
      <xdr:col>9</xdr:col>
      <xdr:colOff>1676400</xdr:colOff>
      <xdr:row>117</xdr:row>
      <xdr:rowOff>60960</xdr:rowOff>
    </xdr:from>
    <xdr:to>
      <xdr:col>10</xdr:col>
      <xdr:colOff>548640</xdr:colOff>
      <xdr:row>118</xdr:row>
      <xdr:rowOff>182880</xdr:rowOff>
    </xdr:to>
    <xdr:sp macro="" textlink="">
      <xdr:nvSpPr>
        <xdr:cNvPr id="8" name="Šipka: doprava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14525625" y="27340560"/>
          <a:ext cx="605790" cy="321945"/>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900"/>
        </a:p>
      </xdr:txBody>
    </xdr:sp>
    <xdr:clientData/>
  </xdr:twoCellAnchor>
  <xdr:oneCellAnchor>
    <xdr:from>
      <xdr:col>0</xdr:col>
      <xdr:colOff>119592</xdr:colOff>
      <xdr:row>80</xdr:row>
      <xdr:rowOff>85726</xdr:rowOff>
    </xdr:from>
    <xdr:ext cx="238124" cy="210939"/>
    <xdr:pic>
      <xdr:nvPicPr>
        <xdr:cNvPr id="9" name="Grafický objekt 8" descr="Informace">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19592" y="19040476"/>
          <a:ext cx="238124" cy="210939"/>
        </a:xfrm>
        <a:prstGeom prst="rect">
          <a:avLst/>
        </a:prstGeom>
      </xdr:spPr>
    </xdr:pic>
    <xdr:clientData/>
  </xdr:oneCellAnchor>
  <xdr:oneCellAnchor>
    <xdr:from>
      <xdr:col>0</xdr:col>
      <xdr:colOff>127000</xdr:colOff>
      <xdr:row>19</xdr:row>
      <xdr:rowOff>222250</xdr:rowOff>
    </xdr:from>
    <xdr:ext cx="238124" cy="210939"/>
    <xdr:pic>
      <xdr:nvPicPr>
        <xdr:cNvPr id="10" name="Grafický objekt 9" descr="Informace">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4878917"/>
          <a:ext cx="238124" cy="210939"/>
        </a:xfrm>
        <a:prstGeom prst="rect">
          <a:avLst/>
        </a:prstGeom>
      </xdr:spPr>
    </xdr:pic>
    <xdr:clientData/>
  </xdr:oneCellAnchor>
  <xdr:oneCellAnchor>
    <xdr:from>
      <xdr:col>0</xdr:col>
      <xdr:colOff>137583</xdr:colOff>
      <xdr:row>102</xdr:row>
      <xdr:rowOff>31750</xdr:rowOff>
    </xdr:from>
    <xdr:ext cx="238124" cy="210939"/>
    <xdr:pic>
      <xdr:nvPicPr>
        <xdr:cNvPr id="11" name="Grafický objekt 10" descr="Informace">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583" y="22362583"/>
          <a:ext cx="238124" cy="210939"/>
        </a:xfrm>
        <a:prstGeom prst="rect">
          <a:avLst/>
        </a:prstGeom>
      </xdr:spPr>
    </xdr:pic>
    <xdr:clientData/>
  </xdr:oneCellAnchor>
  <xdr:oneCellAnchor>
    <xdr:from>
      <xdr:col>0</xdr:col>
      <xdr:colOff>127000</xdr:colOff>
      <xdr:row>108</xdr:row>
      <xdr:rowOff>31750</xdr:rowOff>
    </xdr:from>
    <xdr:ext cx="238124" cy="210939"/>
    <xdr:pic>
      <xdr:nvPicPr>
        <xdr:cNvPr id="12" name="Grafický objekt 11" descr="Informace">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27000" y="23315083"/>
          <a:ext cx="238124" cy="210939"/>
        </a:xfrm>
        <a:prstGeom prst="rect">
          <a:avLst/>
        </a:prstGeom>
      </xdr:spPr>
    </xdr:pic>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eliska.sibrova@tacr.cz?subject=Zp&#283;tn&#225;%20vazba%20k%20TACR%20Application%20For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tarfos.tacr.cz/cs" TargetMode="External"/><Relationship Id="rId13" Type="http://schemas.openxmlformats.org/officeDocument/2006/relationships/ctrlProp" Target="../ctrlProps/ctrlProp1.xml"/><Relationship Id="rId3" Type="http://schemas.openxmlformats.org/officeDocument/2006/relationships/hyperlink" Target="https://www.isvavai.cz/is?s=prehled-ciselniku" TargetMode="External"/><Relationship Id="rId7" Type="http://schemas.openxmlformats.org/officeDocument/2006/relationships/hyperlink" Target="https://www.isvavai.cz/" TargetMode="External"/><Relationship Id="rId12" Type="http://schemas.openxmlformats.org/officeDocument/2006/relationships/vmlDrawing" Target="../drawings/vmlDrawing3.vml"/><Relationship Id="rId2" Type="http://schemas.openxmlformats.org/officeDocument/2006/relationships/hyperlink" Target="http://www.vyzkum.cz/FrontClanek.aspx?idsekce=653383&amp;ad=1&amp;attid=654982" TargetMode="External"/><Relationship Id="rId1" Type="http://schemas.openxmlformats.org/officeDocument/2006/relationships/printerSettings" Target="../printerSettings/printerSettings3.bin"/><Relationship Id="rId6" Type="http://schemas.openxmlformats.org/officeDocument/2006/relationships/hyperlink" Target="https://www.tacr.cz/dokums_raw/cofundy/190807_podnik_v_obtizich.pdf" TargetMode="External"/><Relationship Id="rId11" Type="http://schemas.openxmlformats.org/officeDocument/2006/relationships/vmlDrawing" Target="../drawings/vmlDrawing2.vml"/><Relationship Id="rId5" Type="http://schemas.openxmlformats.org/officeDocument/2006/relationships/hyperlink" Target="http://www.vyzkum.cz/storage/att/98E57750704C86E383E673EC6E7D05A6/Ciselnik_oboru_Frascati_v20171207web.pdf" TargetMode="External"/><Relationship Id="rId10" Type="http://schemas.openxmlformats.org/officeDocument/2006/relationships/drawing" Target="../drawings/drawing2.xml"/><Relationship Id="rId4" Type="http://schemas.openxmlformats.org/officeDocument/2006/relationships/hyperlink" Target="https://www.tacr.cz/dokums_raw/ck/FRASCATI_MANUAL.pdf" TargetMode="External"/><Relationship Id="rId9" Type="http://schemas.openxmlformats.org/officeDocument/2006/relationships/printerSettings" Target="../printerSettings/printerSettings4.bin"/><Relationship Id="rId1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6" Type="http://schemas.openxmlformats.org/officeDocument/2006/relationships/drawing" Target="../drawings/drawing7.xml"/><Relationship Id="rId5" Type="http://schemas.openxmlformats.org/officeDocument/2006/relationships/printerSettings" Target="../printerSettings/printerSettings9.bin"/><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7377E-1D38-4C78-92E5-255FAA530966}">
  <sheetPr codeName="List10">
    <tabColor rgb="FFFF0000"/>
    <outlinePr summaryBelow="0" summaryRight="0"/>
    <pageSetUpPr fitToPage="1"/>
  </sheetPr>
  <dimension ref="A1:O962"/>
  <sheetViews>
    <sheetView showGridLines="0" showRowColHeaders="0" tabSelected="1" showRuler="0" zoomScaleNormal="100" workbookViewId="0"/>
  </sheetViews>
  <sheetFormatPr defaultColWidth="14.42578125" defaultRowHeight="15" customHeight="1"/>
  <cols>
    <col min="1" max="1" width="5.5703125" style="39" customWidth="1"/>
    <col min="2" max="2" width="39.7109375" style="31" customWidth="1"/>
    <col min="3" max="3" width="2.85546875" style="54" customWidth="1"/>
    <col min="4" max="4" width="81.42578125" style="31" customWidth="1"/>
    <col min="5" max="5" width="54.5703125" style="54" customWidth="1"/>
    <col min="6" max="6" width="17" style="31" customWidth="1"/>
    <col min="7" max="7" width="15.140625" style="31" customWidth="1"/>
    <col min="8" max="8" width="14.5703125" style="31" customWidth="1"/>
    <col min="9" max="9" width="14.42578125" style="31" customWidth="1"/>
    <col min="10" max="16384" width="14.42578125" style="31"/>
  </cols>
  <sheetData>
    <row r="1" spans="1:7" s="39" customFormat="1" ht="15" customHeight="1">
      <c r="A1" s="480"/>
      <c r="C1" s="54"/>
      <c r="E1" s="54"/>
    </row>
    <row r="2" spans="1:7" s="39" customFormat="1" ht="21" customHeight="1">
      <c r="C2" s="54"/>
      <c r="E2" s="54"/>
    </row>
    <row r="3" spans="1:7" ht="18" customHeight="1">
      <c r="B3" s="590" t="s">
        <v>1228</v>
      </c>
      <c r="C3" s="590"/>
      <c r="D3" s="590"/>
      <c r="E3" s="590"/>
    </row>
    <row r="4" spans="1:7" s="39" customFormat="1" ht="18" customHeight="1">
      <c r="B4" s="56"/>
      <c r="C4" s="56"/>
      <c r="D4" s="83"/>
      <c r="E4" s="83"/>
    </row>
    <row r="5" spans="1:7" s="39" customFormat="1" ht="16.149999999999999" customHeight="1">
      <c r="C5" s="54"/>
      <c r="E5" s="54"/>
    </row>
    <row r="6" spans="1:7" ht="22.15" customHeight="1">
      <c r="B6" s="591" t="s">
        <v>1006</v>
      </c>
      <c r="C6" s="592"/>
      <c r="D6" s="592"/>
      <c r="E6" s="592"/>
      <c r="F6" s="53"/>
      <c r="G6" s="50"/>
    </row>
    <row r="7" spans="1:7" ht="15.6" customHeight="1">
      <c r="B7" s="35"/>
      <c r="C7" s="35"/>
      <c r="D7" s="33"/>
      <c r="E7" s="33"/>
      <c r="F7" s="34"/>
      <c r="G7" s="34"/>
    </row>
    <row r="8" spans="1:7" s="83" customFormat="1" ht="15" customHeight="1">
      <c r="B8" s="60"/>
      <c r="C8" s="60"/>
      <c r="D8" s="61"/>
      <c r="E8" s="61"/>
      <c r="F8" s="40"/>
      <c r="G8" s="34"/>
    </row>
    <row r="9" spans="1:7" ht="15.6" customHeight="1">
      <c r="B9" s="51"/>
      <c r="C9" s="74"/>
      <c r="D9" s="129" t="s">
        <v>1036</v>
      </c>
      <c r="E9" s="62"/>
      <c r="F9" s="40"/>
      <c r="G9" s="34"/>
    </row>
    <row r="10" spans="1:7" ht="15.6" customHeight="1">
      <c r="B10" s="63"/>
      <c r="C10" s="63"/>
      <c r="D10" s="64"/>
      <c r="E10" s="64"/>
      <c r="F10" s="41"/>
      <c r="G10" s="34"/>
    </row>
    <row r="11" spans="1:7" ht="15.6" customHeight="1">
      <c r="B11" s="52"/>
      <c r="C11" s="75"/>
      <c r="D11" s="129" t="s">
        <v>1037</v>
      </c>
      <c r="E11" s="62"/>
      <c r="F11" s="40"/>
      <c r="G11" s="34"/>
    </row>
    <row r="12" spans="1:7" ht="15.6" customHeight="1">
      <c r="B12" s="65"/>
      <c r="C12" s="65"/>
      <c r="D12" s="61"/>
      <c r="E12" s="61"/>
      <c r="F12" s="41"/>
      <c r="G12" s="34"/>
    </row>
    <row r="13" spans="1:7" ht="15.6" customHeight="1">
      <c r="B13" s="12"/>
      <c r="C13" s="76"/>
      <c r="D13" s="129" t="s">
        <v>1038</v>
      </c>
      <c r="E13" s="62"/>
      <c r="F13" s="40"/>
      <c r="G13" s="34"/>
    </row>
    <row r="14" spans="1:7" ht="15.6" customHeight="1">
      <c r="A14" s="31"/>
      <c r="B14" s="65"/>
      <c r="C14" s="65"/>
      <c r="D14" s="66"/>
      <c r="E14" s="66"/>
      <c r="F14" s="40"/>
      <c r="G14" s="34"/>
    </row>
    <row r="15" spans="1:7" s="39" customFormat="1" ht="15.6" customHeight="1">
      <c r="B15" s="595" t="s">
        <v>738</v>
      </c>
      <c r="C15" s="77"/>
      <c r="D15" s="579"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Prostředí pro život.</v>
      </c>
      <c r="E15" s="580"/>
      <c r="F15" s="40"/>
      <c r="G15" s="34"/>
    </row>
    <row r="16" spans="1:7" s="39" customFormat="1" ht="12.75">
      <c r="B16" s="596"/>
      <c r="C16" s="65"/>
      <c r="D16" s="580"/>
      <c r="E16" s="580"/>
      <c r="F16" s="40"/>
      <c r="G16" s="34"/>
    </row>
    <row r="17" spans="1:7" s="83" customFormat="1" ht="15.6" customHeight="1">
      <c r="B17" s="403"/>
      <c r="C17" s="65"/>
      <c r="D17" s="403"/>
      <c r="E17" s="403"/>
      <c r="F17" s="40"/>
      <c r="G17" s="34"/>
    </row>
    <row r="18" spans="1:7" s="83" customFormat="1" ht="15.6" customHeight="1">
      <c r="B18" s="595" t="s">
        <v>998</v>
      </c>
      <c r="C18" s="65"/>
      <c r="D18" s="579" t="s">
        <v>1179</v>
      </c>
      <c r="E18" s="579"/>
      <c r="F18" s="40"/>
      <c r="G18" s="34"/>
    </row>
    <row r="19" spans="1:7" s="83" customFormat="1" ht="36" customHeight="1">
      <c r="B19" s="596"/>
      <c r="C19" s="65"/>
      <c r="D19" s="579"/>
      <c r="E19" s="579"/>
      <c r="F19" s="40"/>
      <c r="G19" s="34"/>
    </row>
    <row r="20" spans="1:7" s="39" customFormat="1" ht="15.6" customHeight="1">
      <c r="B20" s="65"/>
      <c r="C20" s="65"/>
      <c r="D20" s="62"/>
      <c r="E20" s="62"/>
      <c r="F20" s="40"/>
      <c r="G20" s="34"/>
    </row>
    <row r="21" spans="1:7" s="83" customFormat="1" ht="4.9000000000000004" customHeight="1">
      <c r="B21" s="65"/>
      <c r="C21" s="65"/>
      <c r="D21" s="366"/>
      <c r="E21" s="366"/>
      <c r="F21" s="40"/>
      <c r="G21" s="34"/>
    </row>
    <row r="22" spans="1:7" s="39" customFormat="1" ht="15.6" customHeight="1">
      <c r="B22" s="586" t="s">
        <v>1185</v>
      </c>
      <c r="C22" s="587"/>
      <c r="D22" s="587"/>
      <c r="E22" s="587"/>
      <c r="F22" s="40"/>
      <c r="G22" s="34"/>
    </row>
    <row r="23" spans="1:7" s="39" customFormat="1" ht="15.6" customHeight="1">
      <c r="B23" s="65"/>
      <c r="C23" s="65"/>
      <c r="D23" s="62"/>
      <c r="E23" s="62"/>
      <c r="F23" s="40"/>
      <c r="G23" s="34"/>
    </row>
    <row r="24" spans="1:7" ht="15.6" customHeight="1">
      <c r="A24" s="31"/>
      <c r="B24" s="581" t="s">
        <v>1209</v>
      </c>
      <c r="C24" s="582"/>
      <c r="D24" s="582"/>
      <c r="E24" s="582"/>
      <c r="F24" s="55"/>
      <c r="G24" s="34"/>
    </row>
    <row r="25" spans="1:7" ht="15.75" customHeight="1">
      <c r="A25" s="31"/>
      <c r="B25" s="582"/>
      <c r="C25" s="582"/>
      <c r="D25" s="582"/>
      <c r="E25" s="582"/>
      <c r="F25" s="55"/>
      <c r="G25" s="34"/>
    </row>
    <row r="26" spans="1:7" s="83" customFormat="1" ht="15.6" customHeight="1">
      <c r="B26" s="404"/>
      <c r="C26" s="404"/>
      <c r="D26" s="404"/>
      <c r="E26" s="404"/>
      <c r="F26" s="55"/>
      <c r="G26" s="34"/>
    </row>
    <row r="27" spans="1:7" ht="3" customHeight="1">
      <c r="A27" s="31"/>
      <c r="B27" s="42"/>
      <c r="C27" s="42"/>
      <c r="D27" s="43"/>
      <c r="E27" s="43"/>
      <c r="F27" s="40"/>
      <c r="G27" s="34"/>
    </row>
    <row r="28" spans="1:7" s="54" customFormat="1" ht="15.6" customHeight="1">
      <c r="B28" s="585" t="s">
        <v>1196</v>
      </c>
      <c r="C28" s="585"/>
      <c r="D28" s="585"/>
      <c r="E28" s="585"/>
      <c r="F28" s="40"/>
      <c r="G28" s="34"/>
    </row>
    <row r="29" spans="1:7" s="54" customFormat="1" ht="15" customHeight="1">
      <c r="B29" s="585"/>
      <c r="C29" s="585"/>
      <c r="D29" s="585"/>
      <c r="E29" s="585"/>
      <c r="F29" s="40"/>
      <c r="G29" s="34"/>
    </row>
    <row r="30" spans="1:7" s="81" customFormat="1" ht="3" customHeight="1">
      <c r="B30" s="555"/>
      <c r="C30" s="555"/>
      <c r="D30" s="555"/>
      <c r="E30" s="555"/>
      <c r="F30" s="556"/>
      <c r="G30" s="556"/>
    </row>
    <row r="31" spans="1:7" s="83" customFormat="1" ht="15" customHeight="1">
      <c r="B31" s="597" t="s">
        <v>1177</v>
      </c>
      <c r="C31" s="597"/>
      <c r="D31" s="597"/>
      <c r="E31" s="597"/>
      <c r="F31" s="40"/>
      <c r="G31" s="34"/>
    </row>
    <row r="32" spans="1:7" s="83" customFormat="1" ht="15" customHeight="1">
      <c r="B32" s="597"/>
      <c r="C32" s="597"/>
      <c r="D32" s="597"/>
      <c r="E32" s="597"/>
      <c r="F32" s="40"/>
      <c r="G32" s="34"/>
    </row>
    <row r="33" spans="1:7" s="54" customFormat="1" ht="15.6" customHeight="1">
      <c r="B33" s="42"/>
      <c r="C33" s="42"/>
      <c r="D33" s="43"/>
      <c r="E33" s="43"/>
      <c r="F33" s="40"/>
      <c r="G33" s="34"/>
    </row>
    <row r="34" spans="1:7" ht="22.15" customHeight="1">
      <c r="A34" s="31"/>
      <c r="B34" s="593" t="s">
        <v>1210</v>
      </c>
      <c r="C34" s="594"/>
      <c r="D34" s="594"/>
      <c r="E34" s="594"/>
      <c r="F34" s="40"/>
      <c r="G34" s="34"/>
    </row>
    <row r="35" spans="1:7" s="54" customFormat="1" ht="15.6" customHeight="1">
      <c r="B35" s="37"/>
      <c r="C35" s="37"/>
      <c r="D35" s="38"/>
      <c r="E35" s="38"/>
      <c r="F35" s="40"/>
      <c r="G35" s="34"/>
    </row>
    <row r="36" spans="1:7" s="83" customFormat="1" ht="9.6" customHeight="1">
      <c r="B36" s="63"/>
      <c r="C36" s="63"/>
      <c r="D36" s="61"/>
      <c r="E36" s="61"/>
      <c r="F36" s="40"/>
      <c r="G36" s="34"/>
    </row>
    <row r="37" spans="1:7" s="83" customFormat="1" ht="15.6" customHeight="1">
      <c r="B37" s="116" t="s">
        <v>1211</v>
      </c>
      <c r="C37" s="68"/>
      <c r="D37" s="117"/>
      <c r="E37" s="69"/>
      <c r="F37" s="90"/>
      <c r="G37" s="36"/>
    </row>
    <row r="38" spans="1:7" s="83" customFormat="1" ht="15.6" customHeight="1">
      <c r="B38" s="116"/>
      <c r="C38" s="68"/>
      <c r="D38" s="117"/>
      <c r="E38" s="69"/>
      <c r="F38" s="90"/>
      <c r="G38" s="36"/>
    </row>
    <row r="39" spans="1:7" s="83" customFormat="1" ht="15.6" customHeight="1">
      <c r="B39" s="116" t="s">
        <v>1232</v>
      </c>
      <c r="C39" s="68"/>
      <c r="D39" s="117"/>
      <c r="E39" s="69"/>
      <c r="F39" s="90"/>
      <c r="G39" s="36"/>
    </row>
    <row r="40" spans="1:7" s="83" customFormat="1" ht="15" customHeight="1">
      <c r="B40" s="63"/>
      <c r="C40" s="63"/>
      <c r="D40" s="61"/>
      <c r="E40" s="61"/>
      <c r="F40" s="40"/>
      <c r="G40" s="34"/>
    </row>
    <row r="41" spans="1:7" ht="15.6" customHeight="1">
      <c r="A41" s="31"/>
      <c r="B41" s="118" t="s">
        <v>1212</v>
      </c>
      <c r="C41" s="67"/>
      <c r="D41" s="67"/>
      <c r="E41" s="67"/>
      <c r="F41" s="40"/>
      <c r="G41" s="34"/>
    </row>
    <row r="42" spans="1:7" ht="15.6" customHeight="1">
      <c r="A42" s="31"/>
      <c r="B42" s="68"/>
      <c r="C42" s="68"/>
      <c r="D42" s="70"/>
      <c r="E42" s="70"/>
      <c r="F42" s="44"/>
      <c r="G42" s="36"/>
    </row>
    <row r="43" spans="1:7" ht="15.6" customHeight="1">
      <c r="A43" s="31"/>
      <c r="B43" s="583" t="s">
        <v>1213</v>
      </c>
      <c r="C43" s="584"/>
      <c r="D43" s="584"/>
      <c r="E43" s="584"/>
      <c r="F43" s="44"/>
      <c r="G43" s="36"/>
    </row>
    <row r="44" spans="1:7" s="83" customFormat="1" ht="15.6" customHeight="1">
      <c r="B44" s="88"/>
      <c r="C44" s="88"/>
      <c r="D44" s="88"/>
      <c r="E44" s="88"/>
      <c r="F44" s="90"/>
      <c r="G44" s="36"/>
    </row>
    <row r="45" spans="1:7" s="54" customFormat="1" ht="15.6" customHeight="1">
      <c r="B45" s="71"/>
      <c r="C45" s="71"/>
      <c r="D45" s="71"/>
      <c r="E45" s="71"/>
      <c r="F45" s="44"/>
      <c r="G45" s="36"/>
    </row>
    <row r="46" spans="1:7" s="54" customFormat="1" ht="26.25" customHeight="1">
      <c r="B46" s="588" t="s">
        <v>1214</v>
      </c>
      <c r="C46" s="589"/>
      <c r="D46" s="589"/>
      <c r="E46" s="589"/>
      <c r="F46" s="44"/>
      <c r="G46" s="36"/>
    </row>
    <row r="47" spans="1:7" s="54" customFormat="1" ht="15.6" customHeight="1">
      <c r="B47" s="71"/>
      <c r="C47" s="71"/>
      <c r="D47" s="71"/>
      <c r="E47" s="71"/>
      <c r="F47" s="44"/>
      <c r="G47" s="36"/>
    </row>
    <row r="48" spans="1:7" s="47" customFormat="1" ht="15.6" customHeight="1">
      <c r="B48" s="58"/>
      <c r="C48" s="58"/>
      <c r="D48" s="59"/>
      <c r="E48" s="59"/>
      <c r="F48" s="44"/>
      <c r="G48" s="44"/>
    </row>
    <row r="49" spans="1:15" s="47" customFormat="1" ht="15.6" customHeight="1">
      <c r="B49" s="58"/>
      <c r="C49" s="58"/>
      <c r="D49" s="59"/>
      <c r="E49" s="59"/>
      <c r="F49" s="90"/>
      <c r="G49" s="90"/>
    </row>
    <row r="50" spans="1:15" ht="15.6" customHeight="1">
      <c r="A50" s="31"/>
      <c r="B50" s="45"/>
      <c r="C50" s="45"/>
      <c r="D50" s="46"/>
      <c r="E50" s="46"/>
      <c r="F50" s="44"/>
      <c r="G50" s="36"/>
    </row>
    <row r="51" spans="1:15" ht="15.6" customHeight="1">
      <c r="A51" s="31"/>
      <c r="B51" s="145" t="s">
        <v>1165</v>
      </c>
      <c r="C51" s="86"/>
      <c r="D51" s="86"/>
      <c r="E51" s="146" t="s">
        <v>1233</v>
      </c>
      <c r="F51" s="47"/>
    </row>
    <row r="52" spans="1:15" ht="15.6" customHeight="1">
      <c r="A52" s="31"/>
      <c r="B52" s="47"/>
      <c r="C52" s="47"/>
      <c r="D52" s="47"/>
      <c r="E52" s="47"/>
      <c r="F52" s="47"/>
    </row>
    <row r="53" spans="1:15" ht="15.6" customHeight="1">
      <c r="A53" s="31"/>
      <c r="B53" s="578"/>
      <c r="C53" s="578"/>
      <c r="D53" s="578"/>
      <c r="E53" s="578"/>
      <c r="F53" s="47"/>
    </row>
    <row r="54" spans="1:15" ht="15.6" customHeight="1">
      <c r="A54" s="31"/>
      <c r="B54" s="48"/>
      <c r="C54" s="48"/>
      <c r="D54" s="49"/>
      <c r="E54" s="49"/>
      <c r="F54" s="48"/>
      <c r="G54" s="20"/>
      <c r="H54" s="32"/>
      <c r="I54" s="20"/>
      <c r="J54" s="20"/>
      <c r="K54" s="32"/>
      <c r="L54" s="20"/>
      <c r="M54" s="20"/>
      <c r="N54" s="32"/>
      <c r="O54" s="20"/>
    </row>
    <row r="55" spans="1:15" ht="15.6" customHeight="1">
      <c r="A55" s="31"/>
      <c r="B55" s="48"/>
      <c r="C55" s="48"/>
      <c r="D55" s="49"/>
      <c r="E55" s="49"/>
      <c r="F55" s="48"/>
      <c r="G55" s="20"/>
      <c r="H55" s="32"/>
      <c r="I55" s="20"/>
      <c r="J55" s="20"/>
      <c r="K55" s="32"/>
      <c r="L55" s="20"/>
      <c r="M55" s="20"/>
      <c r="N55" s="32"/>
      <c r="O55" s="20"/>
    </row>
    <row r="56" spans="1:15" ht="15.6" customHeight="1">
      <c r="A56" s="31"/>
      <c r="B56" s="47"/>
      <c r="C56" s="47"/>
      <c r="D56" s="47"/>
      <c r="E56" s="47"/>
      <c r="F56" s="47"/>
    </row>
    <row r="57" spans="1:15" ht="15.6" customHeight="1">
      <c r="A57" s="31"/>
      <c r="B57" s="47"/>
      <c r="C57" s="47"/>
      <c r="D57" s="47"/>
      <c r="E57" s="119" t="s">
        <v>774</v>
      </c>
      <c r="F57" s="47"/>
    </row>
    <row r="58" spans="1:15" ht="15.6" customHeight="1">
      <c r="A58" s="31"/>
      <c r="B58" s="47"/>
      <c r="C58" s="47"/>
      <c r="D58" s="47"/>
      <c r="E58" s="47"/>
      <c r="F58" s="47"/>
    </row>
    <row r="59" spans="1:15" ht="15.6" customHeight="1">
      <c r="A59" s="31"/>
      <c r="B59" s="47"/>
      <c r="C59" s="47"/>
      <c r="D59" s="47"/>
      <c r="E59" s="47"/>
      <c r="F59" s="47"/>
    </row>
    <row r="60" spans="1:15" ht="15.6" customHeight="1">
      <c r="A60" s="31"/>
      <c r="B60" s="47"/>
      <c r="C60" s="47"/>
      <c r="D60" s="47"/>
      <c r="E60" s="47"/>
      <c r="F60" s="47"/>
    </row>
    <row r="61" spans="1:15" ht="15.6" customHeight="1">
      <c r="A61" s="31"/>
      <c r="B61" s="47"/>
      <c r="C61" s="47"/>
      <c r="D61" s="47"/>
      <c r="E61" s="47"/>
      <c r="F61" s="47"/>
    </row>
    <row r="62" spans="1:15" ht="15.6" customHeight="1">
      <c r="A62" s="31"/>
      <c r="B62" s="47"/>
      <c r="C62" s="47"/>
      <c r="D62" s="47"/>
      <c r="E62" s="47"/>
      <c r="F62" s="47"/>
    </row>
    <row r="63" spans="1:15" ht="15.6" customHeight="1">
      <c r="A63" s="31"/>
      <c r="B63" s="47"/>
      <c r="C63" s="47"/>
      <c r="D63" s="47"/>
      <c r="E63" s="47"/>
      <c r="F63" s="47"/>
    </row>
    <row r="64" spans="1:15" ht="15.6" customHeight="1">
      <c r="A64" s="31"/>
    </row>
    <row r="65" spans="1:5" ht="15.6" customHeight="1">
      <c r="A65" s="31"/>
    </row>
    <row r="66" spans="1:5" ht="15.6" customHeight="1">
      <c r="A66" s="31"/>
    </row>
    <row r="67" spans="1:5" ht="15.6" customHeight="1">
      <c r="A67" s="31"/>
      <c r="C67" s="31"/>
      <c r="E67" s="31"/>
    </row>
    <row r="68" spans="1:5" ht="15.6" customHeight="1">
      <c r="A68" s="31"/>
      <c r="C68" s="31"/>
      <c r="E68" s="31"/>
    </row>
    <row r="69" spans="1:5" ht="15.6" customHeight="1">
      <c r="A69" s="31"/>
      <c r="C69" s="31"/>
      <c r="E69" s="31"/>
    </row>
    <row r="70" spans="1:5" ht="15.6" customHeight="1">
      <c r="A70" s="31"/>
      <c r="C70" s="31"/>
      <c r="E70" s="31"/>
    </row>
    <row r="71" spans="1:5" ht="15.6" customHeight="1">
      <c r="A71" s="31"/>
      <c r="C71" s="31"/>
      <c r="E71" s="31"/>
    </row>
    <row r="72" spans="1:5" ht="15.6" customHeight="1">
      <c r="A72" s="31"/>
      <c r="C72" s="31"/>
      <c r="E72" s="31"/>
    </row>
    <row r="73" spans="1:5" ht="15.6" customHeight="1">
      <c r="A73" s="31"/>
      <c r="C73" s="31"/>
      <c r="E73" s="31"/>
    </row>
    <row r="74" spans="1:5" ht="15.6" customHeight="1">
      <c r="A74" s="31"/>
      <c r="C74" s="31"/>
      <c r="E74" s="31"/>
    </row>
    <row r="75" spans="1:5" ht="15.6" customHeight="1">
      <c r="A75" s="31"/>
      <c r="C75" s="31"/>
      <c r="E75" s="31"/>
    </row>
    <row r="76" spans="1:5" ht="15.6" customHeight="1">
      <c r="A76" s="31"/>
      <c r="C76" s="31"/>
      <c r="E76" s="31"/>
    </row>
    <row r="77" spans="1:5" ht="15.6" customHeight="1">
      <c r="A77" s="31"/>
      <c r="C77" s="31"/>
      <c r="E77" s="31"/>
    </row>
    <row r="78" spans="1:5" ht="15.6" customHeight="1">
      <c r="A78" s="31"/>
      <c r="C78" s="31"/>
      <c r="E78" s="31"/>
    </row>
    <row r="79" spans="1:5" ht="15.6" customHeight="1">
      <c r="A79" s="31"/>
      <c r="C79" s="31"/>
      <c r="E79" s="31"/>
    </row>
    <row r="80" spans="1:5" ht="15.6" customHeight="1">
      <c r="A80" s="31"/>
      <c r="C80" s="31"/>
      <c r="E80" s="31"/>
    </row>
    <row r="81" spans="1:5" ht="15.6" customHeight="1">
      <c r="A81" s="31"/>
      <c r="C81" s="31"/>
      <c r="E81" s="31"/>
    </row>
    <row r="82" spans="1:5" ht="15.6" customHeight="1">
      <c r="A82" s="31"/>
      <c r="C82" s="31"/>
      <c r="E82" s="31"/>
    </row>
    <row r="83" spans="1:5" ht="15.6" customHeight="1">
      <c r="A83" s="31"/>
      <c r="C83" s="31"/>
      <c r="E83" s="31"/>
    </row>
    <row r="84" spans="1:5" ht="15.6" customHeight="1">
      <c r="A84" s="31"/>
      <c r="C84" s="31"/>
      <c r="E84" s="31"/>
    </row>
    <row r="85" spans="1:5" ht="15.6" customHeight="1">
      <c r="A85" s="31"/>
      <c r="C85" s="31"/>
      <c r="E85" s="31"/>
    </row>
    <row r="86" spans="1:5" ht="15.6" customHeight="1">
      <c r="A86" s="31"/>
      <c r="C86" s="31"/>
      <c r="E86" s="31"/>
    </row>
    <row r="87" spans="1:5" ht="15.6" customHeight="1">
      <c r="A87" s="31"/>
      <c r="C87" s="31"/>
      <c r="E87" s="31"/>
    </row>
    <row r="88" spans="1:5" ht="15.6" customHeight="1">
      <c r="A88" s="31"/>
      <c r="C88" s="31"/>
      <c r="E88" s="31"/>
    </row>
    <row r="89" spans="1:5" ht="15.6" customHeight="1">
      <c r="A89" s="31"/>
      <c r="C89" s="31"/>
      <c r="E89" s="31"/>
    </row>
    <row r="90" spans="1:5" ht="15.6" customHeight="1">
      <c r="A90" s="31"/>
      <c r="C90" s="31"/>
      <c r="E90" s="31"/>
    </row>
    <row r="91" spans="1:5" ht="15.6" customHeight="1">
      <c r="A91" s="31"/>
      <c r="C91" s="31"/>
      <c r="E91" s="31"/>
    </row>
    <row r="92" spans="1:5" ht="15.6" customHeight="1">
      <c r="A92" s="31"/>
      <c r="C92" s="31"/>
      <c r="E92" s="31"/>
    </row>
    <row r="93" spans="1:5" ht="15.6" customHeight="1">
      <c r="A93" s="31"/>
      <c r="C93" s="31"/>
      <c r="E93" s="31"/>
    </row>
    <row r="94" spans="1:5" ht="15.75" customHeight="1">
      <c r="A94" s="31"/>
      <c r="C94" s="31"/>
      <c r="E94" s="31"/>
    </row>
    <row r="95" spans="1:5" ht="15.75" customHeight="1">
      <c r="A95" s="31"/>
      <c r="C95" s="31"/>
      <c r="E95" s="31"/>
    </row>
    <row r="96" spans="1:5" ht="15.75" customHeight="1">
      <c r="A96" s="31"/>
      <c r="C96" s="31"/>
      <c r="E96" s="31"/>
    </row>
    <row r="97" spans="1:5" ht="15.75" customHeight="1">
      <c r="A97" s="31"/>
      <c r="C97" s="31"/>
      <c r="E97" s="31"/>
    </row>
    <row r="98" spans="1:5" ht="15.75" customHeight="1">
      <c r="A98" s="31"/>
      <c r="C98" s="31"/>
      <c r="E98" s="31"/>
    </row>
    <row r="99" spans="1:5" ht="15.75" customHeight="1">
      <c r="A99" s="31"/>
      <c r="C99" s="31"/>
      <c r="E99" s="31"/>
    </row>
    <row r="100" spans="1:5" ht="15.75" customHeight="1">
      <c r="A100" s="31"/>
      <c r="C100" s="31"/>
      <c r="E100" s="31"/>
    </row>
    <row r="101" spans="1:5" ht="15.75" customHeight="1">
      <c r="A101" s="31"/>
      <c r="C101" s="31"/>
      <c r="E101" s="31"/>
    </row>
    <row r="102" spans="1:5" ht="15.75" customHeight="1">
      <c r="A102" s="31"/>
      <c r="C102" s="31"/>
      <c r="E102" s="31"/>
    </row>
    <row r="103" spans="1:5" ht="15.75" customHeight="1">
      <c r="A103" s="31"/>
      <c r="C103" s="31"/>
      <c r="E103" s="31"/>
    </row>
    <row r="104" spans="1:5" ht="15.75" customHeight="1">
      <c r="A104" s="31"/>
      <c r="C104" s="31"/>
      <c r="E104" s="31"/>
    </row>
    <row r="105" spans="1:5" ht="15.75" customHeight="1">
      <c r="A105" s="31"/>
      <c r="C105" s="31"/>
      <c r="E105" s="31"/>
    </row>
    <row r="106" spans="1:5" ht="15.75" customHeight="1">
      <c r="A106" s="31"/>
      <c r="C106" s="31"/>
      <c r="E106" s="31"/>
    </row>
    <row r="107" spans="1:5" ht="15.75" customHeight="1">
      <c r="A107" s="31"/>
      <c r="C107" s="31"/>
      <c r="E107" s="31"/>
    </row>
    <row r="108" spans="1:5" ht="15.75" customHeight="1">
      <c r="A108" s="31"/>
      <c r="C108" s="31"/>
      <c r="E108" s="31"/>
    </row>
    <row r="109" spans="1:5" ht="15.75" customHeight="1">
      <c r="A109" s="31"/>
      <c r="C109" s="31"/>
      <c r="E109" s="31"/>
    </row>
    <row r="110" spans="1:5" ht="15.75" customHeight="1">
      <c r="A110" s="31"/>
      <c r="C110" s="31"/>
      <c r="E110" s="31"/>
    </row>
    <row r="111" spans="1:5" ht="15.75" customHeight="1">
      <c r="A111" s="31"/>
      <c r="C111" s="31"/>
      <c r="E111" s="31"/>
    </row>
    <row r="112" spans="1:5" ht="15.75" customHeight="1">
      <c r="A112" s="31"/>
      <c r="C112" s="31"/>
      <c r="E112" s="31"/>
    </row>
    <row r="113" spans="1:5" ht="15.75" customHeight="1">
      <c r="A113" s="31"/>
      <c r="C113" s="31"/>
      <c r="E113" s="31"/>
    </row>
    <row r="114" spans="1:5" ht="15.75" customHeight="1">
      <c r="A114" s="31"/>
      <c r="C114" s="31"/>
      <c r="E114" s="31"/>
    </row>
    <row r="115" spans="1:5" ht="15.75" customHeight="1">
      <c r="A115" s="31"/>
      <c r="C115" s="31"/>
      <c r="E115" s="31"/>
    </row>
    <row r="116" spans="1:5" ht="15.75" customHeight="1">
      <c r="A116" s="31"/>
      <c r="C116" s="31"/>
      <c r="E116" s="31"/>
    </row>
    <row r="117" spans="1:5" ht="15.75" customHeight="1">
      <c r="A117" s="31"/>
      <c r="C117" s="31"/>
      <c r="E117" s="31"/>
    </row>
    <row r="118" spans="1:5" ht="15.75" customHeight="1">
      <c r="A118" s="31"/>
      <c r="C118" s="31"/>
      <c r="E118" s="31"/>
    </row>
    <row r="119" spans="1:5" ht="15.75" customHeight="1">
      <c r="A119" s="31"/>
      <c r="C119" s="31"/>
      <c r="E119" s="31"/>
    </row>
    <row r="120" spans="1:5" ht="15.75" customHeight="1">
      <c r="A120" s="31"/>
      <c r="C120" s="31"/>
      <c r="E120" s="31"/>
    </row>
    <row r="121" spans="1:5" ht="15.75" customHeight="1">
      <c r="A121" s="31"/>
      <c r="C121" s="31"/>
      <c r="E121" s="31"/>
    </row>
    <row r="122" spans="1:5" ht="15.75" customHeight="1">
      <c r="A122" s="31"/>
      <c r="C122" s="31"/>
      <c r="E122" s="31"/>
    </row>
    <row r="123" spans="1:5" ht="15.75" customHeight="1">
      <c r="A123" s="31"/>
      <c r="C123" s="31"/>
      <c r="E123" s="31"/>
    </row>
    <row r="124" spans="1:5" ht="15.75" customHeight="1">
      <c r="A124" s="31"/>
      <c r="C124" s="31"/>
      <c r="E124" s="31"/>
    </row>
    <row r="125" spans="1:5" ht="15.75" customHeight="1">
      <c r="A125" s="31"/>
      <c r="C125" s="31"/>
      <c r="E125" s="31"/>
    </row>
    <row r="126" spans="1:5" ht="15.75" customHeight="1">
      <c r="A126" s="31"/>
      <c r="C126" s="31"/>
      <c r="E126" s="31"/>
    </row>
    <row r="127" spans="1:5" ht="15.75" customHeight="1">
      <c r="A127" s="31"/>
      <c r="C127" s="31"/>
      <c r="E127" s="31"/>
    </row>
    <row r="128" spans="1:5" ht="15.75" customHeight="1">
      <c r="A128" s="31"/>
      <c r="C128" s="31"/>
      <c r="E128" s="31"/>
    </row>
    <row r="129" spans="1:5" ht="15.75" customHeight="1">
      <c r="A129" s="31"/>
      <c r="C129" s="31"/>
      <c r="E129" s="31"/>
    </row>
    <row r="130" spans="1:5" ht="15.75" customHeight="1">
      <c r="A130" s="31"/>
      <c r="C130" s="31"/>
      <c r="E130" s="31"/>
    </row>
    <row r="131" spans="1:5" ht="15.75" customHeight="1">
      <c r="A131" s="31"/>
      <c r="C131" s="31"/>
      <c r="E131" s="31"/>
    </row>
    <row r="132" spans="1:5" ht="15.75" customHeight="1">
      <c r="A132" s="31"/>
      <c r="C132" s="31"/>
      <c r="E132" s="31"/>
    </row>
    <row r="133" spans="1:5" ht="15.75" customHeight="1">
      <c r="A133" s="31"/>
      <c r="C133" s="31"/>
      <c r="E133" s="31"/>
    </row>
    <row r="134" spans="1:5" ht="15.75" customHeight="1">
      <c r="A134" s="31"/>
      <c r="C134" s="31"/>
      <c r="E134" s="31"/>
    </row>
    <row r="135" spans="1:5" ht="15.75" customHeight="1">
      <c r="A135" s="31"/>
      <c r="C135" s="31"/>
      <c r="E135" s="31"/>
    </row>
    <row r="136" spans="1:5" ht="15.75" customHeight="1">
      <c r="A136" s="31"/>
      <c r="C136" s="31"/>
      <c r="E136" s="31"/>
    </row>
    <row r="137" spans="1:5" ht="15.75" customHeight="1">
      <c r="A137" s="31"/>
      <c r="C137" s="31"/>
      <c r="E137" s="31"/>
    </row>
    <row r="138" spans="1:5" ht="15.75" customHeight="1">
      <c r="A138" s="31"/>
      <c r="C138" s="31"/>
      <c r="E138" s="31"/>
    </row>
    <row r="139" spans="1:5" ht="15.75" customHeight="1">
      <c r="A139" s="31"/>
      <c r="C139" s="31"/>
      <c r="E139" s="31"/>
    </row>
    <row r="140" spans="1:5" ht="15.75" customHeight="1">
      <c r="A140" s="31"/>
      <c r="C140" s="31"/>
      <c r="E140" s="31"/>
    </row>
    <row r="141" spans="1:5" ht="15.75" customHeight="1">
      <c r="A141" s="31"/>
      <c r="C141" s="31"/>
      <c r="E141" s="31"/>
    </row>
    <row r="142" spans="1:5" ht="15.75" customHeight="1">
      <c r="A142" s="31"/>
      <c r="C142" s="31"/>
      <c r="E142" s="31"/>
    </row>
    <row r="143" spans="1:5" ht="15.75" customHeight="1">
      <c r="A143" s="31"/>
      <c r="C143" s="31"/>
      <c r="E143" s="31"/>
    </row>
    <row r="144" spans="1:5" ht="15.75" customHeight="1">
      <c r="A144" s="31"/>
      <c r="C144" s="31"/>
      <c r="E144" s="31"/>
    </row>
    <row r="145" spans="1:5" ht="15.75" customHeight="1">
      <c r="A145" s="31"/>
      <c r="C145" s="31"/>
      <c r="E145" s="31"/>
    </row>
    <row r="146" spans="1:5" ht="15.75" customHeight="1">
      <c r="A146" s="31"/>
      <c r="C146" s="31"/>
      <c r="E146" s="31"/>
    </row>
    <row r="147" spans="1:5" ht="15.75" customHeight="1">
      <c r="A147" s="31"/>
      <c r="C147" s="31"/>
      <c r="E147" s="31"/>
    </row>
    <row r="148" spans="1:5" ht="15.75" customHeight="1">
      <c r="A148" s="31"/>
      <c r="C148" s="31"/>
      <c r="E148" s="31"/>
    </row>
    <row r="149" spans="1:5" ht="15.75" customHeight="1">
      <c r="A149" s="31"/>
      <c r="C149" s="31"/>
      <c r="E149" s="31"/>
    </row>
    <row r="150" spans="1:5" ht="15.75" customHeight="1">
      <c r="A150" s="31"/>
      <c r="C150" s="31"/>
      <c r="E150" s="31"/>
    </row>
    <row r="151" spans="1:5" ht="15.75" customHeight="1">
      <c r="A151" s="31"/>
      <c r="C151" s="31"/>
      <c r="E151" s="31"/>
    </row>
    <row r="152" spans="1:5" ht="15.75" customHeight="1">
      <c r="A152" s="31"/>
      <c r="C152" s="31"/>
      <c r="E152" s="31"/>
    </row>
    <row r="153" spans="1:5" ht="15.75" customHeight="1">
      <c r="A153" s="31"/>
      <c r="C153" s="31"/>
      <c r="E153" s="31"/>
    </row>
    <row r="154" spans="1:5" ht="15.75" customHeight="1">
      <c r="A154" s="31"/>
      <c r="C154" s="31"/>
      <c r="E154" s="31"/>
    </row>
    <row r="155" spans="1:5" ht="15.75" customHeight="1">
      <c r="A155" s="31"/>
      <c r="C155" s="31"/>
      <c r="E155" s="31"/>
    </row>
    <row r="156" spans="1:5" ht="15.75" customHeight="1">
      <c r="A156" s="31"/>
      <c r="C156" s="31"/>
      <c r="E156" s="31"/>
    </row>
    <row r="157" spans="1:5" ht="15.75" customHeight="1">
      <c r="A157" s="31"/>
      <c r="C157" s="31"/>
      <c r="E157" s="31"/>
    </row>
    <row r="158" spans="1:5" ht="15.75" customHeight="1">
      <c r="A158" s="31"/>
      <c r="C158" s="31"/>
      <c r="E158" s="31"/>
    </row>
    <row r="159" spans="1:5" ht="15.75" customHeight="1">
      <c r="A159" s="31"/>
      <c r="C159" s="31"/>
      <c r="E159" s="31"/>
    </row>
    <row r="160" spans="1:5" ht="15.75" customHeight="1">
      <c r="A160" s="31"/>
      <c r="C160" s="31"/>
      <c r="E160" s="31"/>
    </row>
    <row r="161" spans="1:5" ht="15.75" customHeight="1">
      <c r="A161" s="31"/>
      <c r="C161" s="31"/>
      <c r="E161" s="31"/>
    </row>
    <row r="162" spans="1:5" ht="15.75" customHeight="1">
      <c r="A162" s="31"/>
      <c r="C162" s="31"/>
      <c r="E162" s="31"/>
    </row>
    <row r="163" spans="1:5" ht="15.75" customHeight="1">
      <c r="A163" s="31"/>
      <c r="C163" s="31"/>
      <c r="E163" s="31"/>
    </row>
    <row r="164" spans="1:5" ht="15.75" customHeight="1">
      <c r="A164" s="31"/>
      <c r="C164" s="31"/>
      <c r="E164" s="31"/>
    </row>
    <row r="165" spans="1:5" ht="15.75" customHeight="1">
      <c r="A165" s="31"/>
      <c r="C165" s="31"/>
      <c r="E165" s="31"/>
    </row>
    <row r="166" spans="1:5" ht="15.75" customHeight="1">
      <c r="A166" s="31"/>
      <c r="C166" s="31"/>
      <c r="E166" s="31"/>
    </row>
    <row r="167" spans="1:5" ht="15.75" customHeight="1">
      <c r="A167" s="31"/>
      <c r="C167" s="31"/>
      <c r="E167" s="31"/>
    </row>
    <row r="168" spans="1:5" ht="15.75" customHeight="1">
      <c r="A168" s="31"/>
      <c r="C168" s="31"/>
      <c r="E168" s="31"/>
    </row>
    <row r="169" spans="1:5" ht="15.75" customHeight="1">
      <c r="A169" s="31"/>
      <c r="C169" s="31"/>
      <c r="E169" s="31"/>
    </row>
    <row r="170" spans="1:5" ht="15.75" customHeight="1">
      <c r="A170" s="31"/>
      <c r="C170" s="31"/>
      <c r="E170" s="31"/>
    </row>
    <row r="171" spans="1:5" ht="15.75" customHeight="1">
      <c r="A171" s="31"/>
      <c r="C171" s="31"/>
      <c r="E171" s="31"/>
    </row>
    <row r="172" spans="1:5" ht="15.75" customHeight="1">
      <c r="A172" s="31"/>
      <c r="C172" s="31"/>
      <c r="E172" s="31"/>
    </row>
    <row r="173" spans="1:5" ht="15.75" customHeight="1">
      <c r="A173" s="31"/>
      <c r="C173" s="31"/>
      <c r="E173" s="31"/>
    </row>
    <row r="174" spans="1:5" ht="15.75" customHeight="1">
      <c r="A174" s="31"/>
      <c r="C174" s="31"/>
      <c r="E174" s="31"/>
    </row>
    <row r="175" spans="1:5" ht="15.75" customHeight="1">
      <c r="A175" s="31"/>
      <c r="C175" s="31"/>
      <c r="E175" s="31"/>
    </row>
    <row r="176" spans="1:5" ht="15.75" customHeight="1">
      <c r="A176" s="31"/>
      <c r="C176" s="31"/>
      <c r="E176" s="31"/>
    </row>
    <row r="177" spans="1:5" ht="15.75" customHeight="1">
      <c r="A177" s="31"/>
      <c r="C177" s="31"/>
      <c r="E177" s="31"/>
    </row>
    <row r="178" spans="1:5" ht="15.75" customHeight="1">
      <c r="A178" s="31"/>
      <c r="C178" s="31"/>
      <c r="E178" s="31"/>
    </row>
    <row r="179" spans="1:5" ht="15.75" customHeight="1">
      <c r="A179" s="31"/>
      <c r="C179" s="31"/>
      <c r="E179" s="31"/>
    </row>
    <row r="180" spans="1:5" ht="15.75" customHeight="1">
      <c r="A180" s="31"/>
      <c r="C180" s="31"/>
      <c r="E180" s="31"/>
    </row>
    <row r="181" spans="1:5" ht="15.75" customHeight="1">
      <c r="A181" s="31"/>
      <c r="C181" s="31"/>
      <c r="E181" s="31"/>
    </row>
    <row r="182" spans="1:5" ht="15.75" customHeight="1">
      <c r="A182" s="31"/>
      <c r="C182" s="31"/>
      <c r="E182" s="31"/>
    </row>
    <row r="183" spans="1:5" ht="15.75" customHeight="1">
      <c r="A183" s="31"/>
      <c r="C183" s="31"/>
      <c r="E183" s="31"/>
    </row>
    <row r="184" spans="1:5" ht="15.75" customHeight="1">
      <c r="A184" s="31"/>
      <c r="C184" s="31"/>
      <c r="E184" s="31"/>
    </row>
    <row r="185" spans="1:5" ht="15.75" customHeight="1">
      <c r="A185" s="31"/>
      <c r="C185" s="31"/>
      <c r="E185" s="31"/>
    </row>
    <row r="186" spans="1:5" ht="15.75" customHeight="1">
      <c r="A186" s="31"/>
      <c r="C186" s="31"/>
      <c r="E186" s="31"/>
    </row>
    <row r="187" spans="1:5" ht="15.75" customHeight="1">
      <c r="A187" s="31"/>
      <c r="C187" s="31"/>
      <c r="E187" s="31"/>
    </row>
    <row r="188" spans="1:5" ht="15.75" customHeight="1">
      <c r="A188" s="31"/>
      <c r="C188" s="31"/>
      <c r="E188" s="31"/>
    </row>
    <row r="189" spans="1:5" ht="15.75" customHeight="1">
      <c r="A189" s="31"/>
      <c r="C189" s="31"/>
      <c r="E189" s="31"/>
    </row>
    <row r="190" spans="1:5" ht="15.75" customHeight="1">
      <c r="A190" s="31"/>
      <c r="C190" s="31"/>
      <c r="E190" s="31"/>
    </row>
    <row r="191" spans="1:5" ht="15.75" customHeight="1">
      <c r="A191" s="31"/>
      <c r="C191" s="31"/>
      <c r="E191" s="31"/>
    </row>
    <row r="192" spans="1:5" ht="15.75" customHeight="1">
      <c r="A192" s="31"/>
      <c r="C192" s="31"/>
      <c r="E192" s="31"/>
    </row>
    <row r="193" spans="1:5" ht="15.75" customHeight="1">
      <c r="A193" s="31"/>
      <c r="C193" s="31"/>
      <c r="E193" s="31"/>
    </row>
    <row r="194" spans="1:5" ht="15.75" customHeight="1">
      <c r="A194" s="31"/>
      <c r="C194" s="31"/>
      <c r="E194" s="31"/>
    </row>
    <row r="195" spans="1:5" ht="15.75" customHeight="1">
      <c r="A195" s="31"/>
      <c r="C195" s="31"/>
      <c r="E195" s="31"/>
    </row>
    <row r="196" spans="1:5" ht="15.75" customHeight="1">
      <c r="A196" s="31"/>
      <c r="C196" s="31"/>
      <c r="E196" s="31"/>
    </row>
    <row r="197" spans="1:5" ht="15.75" customHeight="1">
      <c r="A197" s="31"/>
      <c r="C197" s="31"/>
      <c r="E197" s="31"/>
    </row>
    <row r="198" spans="1:5" ht="15.75" customHeight="1">
      <c r="A198" s="31"/>
      <c r="C198" s="31"/>
      <c r="E198" s="31"/>
    </row>
    <row r="199" spans="1:5" ht="15.75" customHeight="1">
      <c r="A199" s="31"/>
      <c r="C199" s="31"/>
      <c r="E199" s="31"/>
    </row>
    <row r="200" spans="1:5" ht="15.75" customHeight="1">
      <c r="A200" s="31"/>
      <c r="C200" s="31"/>
      <c r="E200" s="31"/>
    </row>
    <row r="201" spans="1:5" ht="15.75" customHeight="1">
      <c r="A201" s="31"/>
      <c r="C201" s="31"/>
      <c r="E201" s="31"/>
    </row>
    <row r="202" spans="1:5" ht="15.75" customHeight="1">
      <c r="A202" s="31"/>
      <c r="C202" s="31"/>
      <c r="E202" s="31"/>
    </row>
    <row r="203" spans="1:5" ht="15.75" customHeight="1">
      <c r="A203" s="31"/>
      <c r="C203" s="31"/>
      <c r="E203" s="31"/>
    </row>
    <row r="204" spans="1:5" ht="15.75" customHeight="1">
      <c r="A204" s="31"/>
      <c r="C204" s="31"/>
      <c r="E204" s="31"/>
    </row>
    <row r="205" spans="1:5" ht="15.75" customHeight="1">
      <c r="A205" s="31"/>
      <c r="C205" s="31"/>
      <c r="E205" s="31"/>
    </row>
    <row r="206" spans="1:5" ht="15.75" customHeight="1">
      <c r="A206" s="31"/>
      <c r="C206" s="31"/>
      <c r="E206" s="31"/>
    </row>
    <row r="207" spans="1:5" ht="15.75" customHeight="1">
      <c r="A207" s="31"/>
      <c r="C207" s="31"/>
      <c r="E207" s="31"/>
    </row>
    <row r="208" spans="1:5" ht="15.75" customHeight="1">
      <c r="A208" s="31"/>
      <c r="C208" s="31"/>
      <c r="E208" s="31"/>
    </row>
    <row r="209" spans="1:5" ht="15.75" customHeight="1">
      <c r="A209" s="31"/>
      <c r="C209" s="31"/>
      <c r="E209" s="31"/>
    </row>
    <row r="210" spans="1:5" ht="15.75" customHeight="1">
      <c r="A210" s="31"/>
      <c r="C210" s="31"/>
      <c r="E210" s="31"/>
    </row>
    <row r="211" spans="1:5" ht="15.75" customHeight="1">
      <c r="A211" s="31"/>
      <c r="C211" s="31"/>
      <c r="E211" s="31"/>
    </row>
    <row r="212" spans="1:5" ht="15.75" customHeight="1">
      <c r="A212" s="31"/>
      <c r="C212" s="31"/>
      <c r="E212" s="31"/>
    </row>
    <row r="213" spans="1:5" ht="15.75" customHeight="1">
      <c r="A213" s="31"/>
      <c r="C213" s="31"/>
      <c r="E213" s="31"/>
    </row>
    <row r="214" spans="1:5" ht="15.75" customHeight="1">
      <c r="A214" s="31"/>
      <c r="C214" s="31"/>
      <c r="E214" s="31"/>
    </row>
    <row r="215" spans="1:5" ht="15.75" customHeight="1">
      <c r="A215" s="31"/>
      <c r="C215" s="31"/>
      <c r="E215" s="31"/>
    </row>
    <row r="216" spans="1:5" ht="15.75" customHeight="1">
      <c r="A216" s="31"/>
      <c r="C216" s="31"/>
      <c r="E216" s="31"/>
    </row>
    <row r="217" spans="1:5" ht="15.75" customHeight="1">
      <c r="A217" s="31"/>
      <c r="C217" s="31"/>
      <c r="E217" s="31"/>
    </row>
    <row r="218" spans="1:5" ht="15.75" customHeight="1">
      <c r="A218" s="31"/>
      <c r="C218" s="31"/>
      <c r="E218" s="31"/>
    </row>
    <row r="219" spans="1:5" ht="15.75" customHeight="1">
      <c r="A219" s="31"/>
      <c r="C219" s="31"/>
      <c r="E219" s="31"/>
    </row>
    <row r="220" spans="1:5" ht="15.75" customHeight="1">
      <c r="A220" s="31"/>
      <c r="C220" s="31"/>
      <c r="E220" s="31"/>
    </row>
    <row r="221" spans="1:5" ht="15.75" customHeight="1">
      <c r="A221" s="31"/>
      <c r="C221" s="31"/>
      <c r="E221" s="31"/>
    </row>
    <row r="222" spans="1:5" ht="15.75" customHeight="1">
      <c r="A222" s="31"/>
      <c r="C222" s="31"/>
      <c r="E222" s="31"/>
    </row>
    <row r="223" spans="1:5" ht="15.75" customHeight="1">
      <c r="A223" s="31"/>
      <c r="C223" s="31"/>
      <c r="E223" s="31"/>
    </row>
    <row r="224" spans="1:5" ht="15.75" customHeight="1">
      <c r="A224" s="31"/>
      <c r="C224" s="31"/>
      <c r="E224" s="31"/>
    </row>
    <row r="225" spans="1:5" ht="15.75" customHeight="1">
      <c r="A225" s="31"/>
      <c r="C225" s="31"/>
      <c r="E225" s="31"/>
    </row>
    <row r="226" spans="1:5" ht="15.75" customHeight="1">
      <c r="A226" s="31"/>
      <c r="C226" s="31"/>
      <c r="E226" s="31"/>
    </row>
    <row r="227" spans="1:5" ht="15.75" customHeight="1">
      <c r="A227" s="31"/>
      <c r="C227" s="31"/>
      <c r="E227" s="31"/>
    </row>
    <row r="228" spans="1:5" ht="15.75" customHeight="1">
      <c r="A228" s="31"/>
      <c r="C228" s="31"/>
      <c r="E228" s="31"/>
    </row>
    <row r="229" spans="1:5" ht="15.75" customHeight="1">
      <c r="A229" s="31"/>
      <c r="C229" s="31"/>
      <c r="E229" s="31"/>
    </row>
    <row r="230" spans="1:5" ht="15.75" customHeight="1">
      <c r="A230" s="31"/>
      <c r="C230" s="31"/>
      <c r="E230" s="31"/>
    </row>
    <row r="231" spans="1:5" ht="15.75" customHeight="1">
      <c r="A231" s="31"/>
      <c r="C231" s="31"/>
      <c r="E231" s="31"/>
    </row>
    <row r="232" spans="1:5" ht="15.75" customHeight="1">
      <c r="A232" s="31"/>
      <c r="C232" s="31"/>
      <c r="E232" s="31"/>
    </row>
    <row r="233" spans="1:5" ht="15.75" customHeight="1">
      <c r="A233" s="31"/>
      <c r="C233" s="31"/>
      <c r="E233" s="31"/>
    </row>
    <row r="234" spans="1:5" ht="15.75" customHeight="1">
      <c r="A234" s="31"/>
      <c r="C234" s="31"/>
      <c r="E234" s="31"/>
    </row>
    <row r="235" spans="1:5" ht="15.75" customHeight="1">
      <c r="A235" s="31"/>
      <c r="C235" s="31"/>
      <c r="E235" s="31"/>
    </row>
    <row r="236" spans="1:5" ht="15.75" customHeight="1">
      <c r="A236" s="31"/>
      <c r="C236" s="31"/>
      <c r="E236" s="31"/>
    </row>
    <row r="237" spans="1:5" ht="15.75" customHeight="1">
      <c r="A237" s="31"/>
      <c r="C237" s="31"/>
      <c r="E237" s="31"/>
    </row>
    <row r="238" spans="1:5" ht="15.75" customHeight="1">
      <c r="A238" s="31"/>
      <c r="C238" s="31"/>
      <c r="E238" s="31"/>
    </row>
    <row r="239" spans="1:5" ht="15.75" customHeight="1">
      <c r="A239" s="31"/>
      <c r="C239" s="31"/>
      <c r="E239" s="31"/>
    </row>
    <row r="240" spans="1:5" ht="15.75" customHeight="1">
      <c r="A240" s="31"/>
      <c r="C240" s="31"/>
      <c r="E240" s="31"/>
    </row>
    <row r="241" spans="1:5" ht="15.75" customHeight="1">
      <c r="A241" s="31"/>
      <c r="C241" s="31"/>
      <c r="E241" s="31"/>
    </row>
    <row r="242" spans="1:5" ht="15.75" customHeight="1">
      <c r="A242" s="31"/>
      <c r="C242" s="31"/>
      <c r="E242" s="31"/>
    </row>
    <row r="243" spans="1:5" ht="15.75" customHeight="1">
      <c r="A243" s="31"/>
      <c r="C243" s="31"/>
      <c r="E243" s="31"/>
    </row>
    <row r="244" spans="1:5" ht="15.75" customHeight="1">
      <c r="A244" s="31"/>
      <c r="C244" s="31"/>
      <c r="E244" s="31"/>
    </row>
    <row r="245" spans="1:5" ht="15.75" customHeight="1">
      <c r="A245" s="31"/>
      <c r="C245" s="31"/>
      <c r="E245" s="31"/>
    </row>
    <row r="246" spans="1:5" ht="15.75" customHeight="1">
      <c r="A246" s="31"/>
      <c r="C246" s="31"/>
      <c r="E246" s="31"/>
    </row>
    <row r="247" spans="1:5" ht="15.75" customHeight="1">
      <c r="A247" s="31"/>
      <c r="C247" s="31"/>
      <c r="E247" s="31"/>
    </row>
    <row r="248" spans="1:5" ht="15.75" customHeight="1">
      <c r="A248" s="31"/>
      <c r="C248" s="31"/>
      <c r="E248" s="31"/>
    </row>
    <row r="249" spans="1:5" ht="15.75" customHeight="1">
      <c r="A249" s="31"/>
      <c r="C249" s="31"/>
      <c r="E249" s="31"/>
    </row>
    <row r="250" spans="1:5" ht="15.75" customHeight="1">
      <c r="A250" s="31"/>
      <c r="C250" s="31"/>
      <c r="E250" s="31"/>
    </row>
    <row r="251" spans="1:5" ht="15.75" customHeight="1">
      <c r="A251" s="31"/>
      <c r="C251" s="31"/>
      <c r="E251" s="31"/>
    </row>
    <row r="252" spans="1:5" ht="15.75" customHeight="1">
      <c r="A252" s="31"/>
      <c r="C252" s="31"/>
      <c r="E252" s="31"/>
    </row>
    <row r="253" spans="1:5" ht="15.75" customHeight="1">
      <c r="A253" s="31"/>
      <c r="C253" s="31"/>
      <c r="E253" s="31"/>
    </row>
    <row r="254" spans="1:5" ht="15.75" customHeight="1">
      <c r="A254" s="31"/>
      <c r="C254" s="31"/>
      <c r="E254" s="31"/>
    </row>
    <row r="255" spans="1:5" ht="15.75" customHeight="1">
      <c r="A255" s="31"/>
      <c r="C255" s="31"/>
      <c r="E255" s="31"/>
    </row>
    <row r="256" spans="1:5" ht="15.75" customHeight="1">
      <c r="A256" s="31"/>
      <c r="C256" s="31"/>
      <c r="E256" s="31"/>
    </row>
    <row r="257" spans="1:5" ht="15.75" customHeight="1">
      <c r="A257" s="31"/>
      <c r="C257" s="31"/>
      <c r="E257" s="31"/>
    </row>
    <row r="258" spans="1:5" ht="15.75" customHeight="1">
      <c r="A258" s="31"/>
      <c r="C258" s="31"/>
      <c r="E258" s="31"/>
    </row>
    <row r="259" spans="1:5" ht="15.75" customHeight="1">
      <c r="A259" s="31"/>
      <c r="C259" s="31"/>
      <c r="E259" s="31"/>
    </row>
    <row r="260" spans="1:5" ht="15.75" customHeight="1">
      <c r="A260" s="31"/>
      <c r="C260" s="31"/>
      <c r="E260" s="31"/>
    </row>
    <row r="261" spans="1:5" ht="15.75" customHeight="1">
      <c r="A261" s="31"/>
      <c r="C261" s="31"/>
      <c r="E261" s="31"/>
    </row>
    <row r="262" spans="1:5" ht="15.75" customHeight="1">
      <c r="A262" s="31"/>
      <c r="C262" s="31"/>
      <c r="E262" s="31"/>
    </row>
    <row r="263" spans="1:5" ht="15.75" customHeight="1">
      <c r="A263" s="31"/>
      <c r="C263" s="31"/>
      <c r="E263" s="31"/>
    </row>
    <row r="264" spans="1:5" ht="15.75" customHeight="1">
      <c r="A264" s="31"/>
      <c r="C264" s="31"/>
      <c r="E264" s="31"/>
    </row>
    <row r="265" spans="1:5" ht="15.75" customHeight="1">
      <c r="A265" s="31"/>
      <c r="C265" s="31"/>
      <c r="E265" s="31"/>
    </row>
    <row r="266" spans="1:5" ht="15.75" customHeight="1">
      <c r="A266" s="31"/>
      <c r="C266" s="31"/>
      <c r="E266" s="31"/>
    </row>
    <row r="267" spans="1:5" ht="15.75" customHeight="1">
      <c r="A267" s="31"/>
      <c r="C267" s="31"/>
      <c r="E267" s="31"/>
    </row>
    <row r="268" spans="1:5" ht="15.75" customHeight="1">
      <c r="A268" s="31"/>
      <c r="C268" s="31"/>
      <c r="E268" s="31"/>
    </row>
    <row r="269" spans="1:5" ht="15.75" customHeight="1">
      <c r="A269" s="31"/>
      <c r="C269" s="31"/>
      <c r="E269" s="31"/>
    </row>
    <row r="270" spans="1:5" ht="15.75" customHeight="1">
      <c r="A270" s="31"/>
      <c r="C270" s="31"/>
      <c r="E270" s="31"/>
    </row>
    <row r="271" spans="1:5" ht="15.75" customHeight="1">
      <c r="A271" s="31"/>
      <c r="C271" s="31"/>
      <c r="E271" s="31"/>
    </row>
    <row r="272" spans="1:5" ht="15.75" customHeight="1">
      <c r="A272" s="31"/>
      <c r="C272" s="31"/>
      <c r="E272" s="31"/>
    </row>
    <row r="273" spans="1:5" ht="15.75" customHeight="1">
      <c r="A273" s="31"/>
      <c r="C273" s="31"/>
      <c r="E273" s="31"/>
    </row>
    <row r="274" spans="1:5" ht="15.75" customHeight="1">
      <c r="A274" s="31"/>
      <c r="C274" s="31"/>
      <c r="E274" s="31"/>
    </row>
    <row r="275" spans="1:5" ht="15.75" customHeight="1">
      <c r="A275" s="31"/>
      <c r="C275" s="31"/>
      <c r="E275" s="31"/>
    </row>
    <row r="276" spans="1:5" ht="15.75" customHeight="1">
      <c r="A276" s="31"/>
      <c r="C276" s="31"/>
      <c r="E276" s="31"/>
    </row>
    <row r="277" spans="1:5" ht="15.75" customHeight="1">
      <c r="A277" s="31"/>
      <c r="C277" s="31"/>
      <c r="E277" s="31"/>
    </row>
    <row r="278" spans="1:5" ht="15.75" customHeight="1">
      <c r="A278" s="31"/>
      <c r="C278" s="31"/>
      <c r="E278" s="31"/>
    </row>
    <row r="279" spans="1:5" ht="15.75" customHeight="1">
      <c r="A279" s="31"/>
      <c r="C279" s="31"/>
      <c r="E279" s="31"/>
    </row>
    <row r="280" spans="1:5" ht="15.75" customHeight="1">
      <c r="A280" s="31"/>
      <c r="C280" s="31"/>
      <c r="E280" s="31"/>
    </row>
    <row r="281" spans="1:5" ht="15.75" customHeight="1">
      <c r="A281" s="31"/>
      <c r="C281" s="31"/>
      <c r="E281" s="31"/>
    </row>
    <row r="282" spans="1:5" ht="15.75" customHeight="1">
      <c r="A282" s="31"/>
      <c r="C282" s="31"/>
      <c r="E282" s="31"/>
    </row>
    <row r="283" spans="1:5" ht="15.75" customHeight="1">
      <c r="A283" s="31"/>
      <c r="C283" s="31"/>
      <c r="E283" s="31"/>
    </row>
    <row r="284" spans="1:5" ht="15.75" customHeight="1">
      <c r="A284" s="31"/>
      <c r="C284" s="31"/>
      <c r="E284" s="31"/>
    </row>
    <row r="285" spans="1:5" ht="15.75" customHeight="1">
      <c r="A285" s="31"/>
      <c r="C285" s="31"/>
      <c r="E285" s="31"/>
    </row>
    <row r="286" spans="1:5" ht="15.75" customHeight="1">
      <c r="A286" s="31"/>
      <c r="C286" s="31"/>
      <c r="E286" s="31"/>
    </row>
    <row r="287" spans="1:5" ht="15.75" customHeight="1">
      <c r="A287" s="31"/>
      <c r="C287" s="31"/>
      <c r="E287" s="31"/>
    </row>
    <row r="288" spans="1:5" ht="15.75" customHeight="1">
      <c r="A288" s="31"/>
      <c r="C288" s="31"/>
      <c r="E288" s="31"/>
    </row>
    <row r="289" spans="1:5" ht="15.75" customHeight="1">
      <c r="A289" s="31"/>
      <c r="C289" s="31"/>
      <c r="E289" s="31"/>
    </row>
    <row r="290" spans="1:5" ht="15.75" customHeight="1">
      <c r="A290" s="31"/>
      <c r="C290" s="31"/>
      <c r="E290" s="31"/>
    </row>
    <row r="291" spans="1:5" ht="15.75" customHeight="1">
      <c r="A291" s="31"/>
      <c r="C291" s="31"/>
      <c r="E291" s="31"/>
    </row>
    <row r="292" spans="1:5" ht="15.75" customHeight="1">
      <c r="A292" s="31"/>
      <c r="C292" s="31"/>
      <c r="E292" s="31"/>
    </row>
    <row r="293" spans="1:5" ht="15.75" customHeight="1">
      <c r="A293" s="31"/>
      <c r="C293" s="31"/>
      <c r="E293" s="31"/>
    </row>
    <row r="294" spans="1:5" ht="15.75" customHeight="1">
      <c r="A294" s="31"/>
      <c r="C294" s="31"/>
      <c r="E294" s="31"/>
    </row>
    <row r="295" spans="1:5" ht="15.75" customHeight="1">
      <c r="A295" s="31"/>
      <c r="C295" s="31"/>
      <c r="E295" s="31"/>
    </row>
    <row r="296" spans="1:5" ht="15.75" customHeight="1">
      <c r="A296" s="31"/>
      <c r="C296" s="31"/>
      <c r="E296" s="31"/>
    </row>
    <row r="297" spans="1:5" ht="15.75" customHeight="1">
      <c r="A297" s="31"/>
      <c r="C297" s="31"/>
      <c r="E297" s="31"/>
    </row>
    <row r="298" spans="1:5" ht="15.75" customHeight="1">
      <c r="A298" s="31"/>
      <c r="C298" s="31"/>
      <c r="E298" s="31"/>
    </row>
    <row r="299" spans="1:5" ht="15.75" customHeight="1">
      <c r="A299" s="31"/>
      <c r="C299" s="31"/>
      <c r="E299" s="31"/>
    </row>
    <row r="300" spans="1:5" ht="15.75" customHeight="1">
      <c r="A300" s="31"/>
      <c r="C300" s="31"/>
      <c r="E300" s="31"/>
    </row>
    <row r="301" spans="1:5" ht="15.75" customHeight="1">
      <c r="A301" s="31"/>
      <c r="C301" s="31"/>
      <c r="E301" s="31"/>
    </row>
    <row r="302" spans="1:5" ht="15.75" customHeight="1">
      <c r="A302" s="31"/>
      <c r="C302" s="31"/>
      <c r="E302" s="31"/>
    </row>
    <row r="303" spans="1:5" ht="15.75" customHeight="1">
      <c r="A303" s="31"/>
      <c r="C303" s="31"/>
      <c r="E303" s="31"/>
    </row>
    <row r="304" spans="1:5" ht="15.75" customHeight="1">
      <c r="A304" s="31"/>
      <c r="C304" s="31"/>
      <c r="E304" s="31"/>
    </row>
    <row r="305" spans="1:5" ht="15.75" customHeight="1">
      <c r="A305" s="31"/>
      <c r="C305" s="31"/>
      <c r="E305" s="31"/>
    </row>
    <row r="306" spans="1:5" ht="15.75" customHeight="1">
      <c r="A306" s="31"/>
      <c r="C306" s="31"/>
      <c r="E306" s="31"/>
    </row>
    <row r="307" spans="1:5" ht="15.75" customHeight="1">
      <c r="A307" s="31"/>
      <c r="C307" s="31"/>
      <c r="E307" s="31"/>
    </row>
    <row r="308" spans="1:5" ht="15.75" customHeight="1">
      <c r="A308" s="31"/>
      <c r="C308" s="31"/>
      <c r="E308" s="31"/>
    </row>
    <row r="309" spans="1:5" ht="15.75" customHeight="1">
      <c r="A309" s="31"/>
      <c r="C309" s="31"/>
      <c r="E309" s="31"/>
    </row>
    <row r="310" spans="1:5" ht="15.75" customHeight="1">
      <c r="A310" s="31"/>
      <c r="C310" s="31"/>
      <c r="E310" s="31"/>
    </row>
    <row r="311" spans="1:5" ht="15.75" customHeight="1">
      <c r="A311" s="31"/>
      <c r="C311" s="31"/>
      <c r="E311" s="31"/>
    </row>
    <row r="312" spans="1:5" ht="15.75" customHeight="1">
      <c r="A312" s="31"/>
      <c r="C312" s="31"/>
      <c r="E312" s="31"/>
    </row>
    <row r="313" spans="1:5" ht="15.75" customHeight="1">
      <c r="A313" s="31"/>
      <c r="C313" s="31"/>
      <c r="E313" s="31"/>
    </row>
    <row r="314" spans="1:5" ht="15.75" customHeight="1">
      <c r="A314" s="31"/>
      <c r="C314" s="31"/>
      <c r="E314" s="31"/>
    </row>
    <row r="315" spans="1:5" ht="15.75" customHeight="1">
      <c r="A315" s="31"/>
      <c r="C315" s="31"/>
      <c r="E315" s="31"/>
    </row>
    <row r="316" spans="1:5" ht="15.75" customHeight="1">
      <c r="A316" s="31"/>
      <c r="C316" s="31"/>
      <c r="E316" s="31"/>
    </row>
    <row r="317" spans="1:5" ht="15.75" customHeight="1">
      <c r="A317" s="31"/>
      <c r="C317" s="31"/>
      <c r="E317" s="31"/>
    </row>
    <row r="318" spans="1:5" ht="15.75" customHeight="1">
      <c r="A318" s="31"/>
      <c r="C318" s="31"/>
      <c r="E318" s="31"/>
    </row>
    <row r="319" spans="1:5" ht="15.75" customHeight="1">
      <c r="A319" s="31"/>
      <c r="C319" s="31"/>
      <c r="E319" s="31"/>
    </row>
    <row r="320" spans="1:5" ht="15.75" customHeight="1">
      <c r="A320" s="31"/>
      <c r="C320" s="31"/>
      <c r="E320" s="31"/>
    </row>
    <row r="321" spans="1:5" ht="15.75" customHeight="1">
      <c r="A321" s="31"/>
      <c r="C321" s="31"/>
      <c r="E321" s="31"/>
    </row>
    <row r="322" spans="1:5" ht="15.75" customHeight="1">
      <c r="A322" s="31"/>
      <c r="C322" s="31"/>
      <c r="E322" s="31"/>
    </row>
    <row r="323" spans="1:5" ht="15.75" customHeight="1">
      <c r="A323" s="31"/>
      <c r="C323" s="31"/>
      <c r="E323" s="31"/>
    </row>
    <row r="324" spans="1:5" ht="15.75" customHeight="1">
      <c r="A324" s="31"/>
      <c r="C324" s="31"/>
      <c r="E324" s="31"/>
    </row>
    <row r="325" spans="1:5" ht="15.75" customHeight="1">
      <c r="A325" s="31"/>
      <c r="C325" s="31"/>
      <c r="E325" s="31"/>
    </row>
    <row r="326" spans="1:5" ht="15.75" customHeight="1">
      <c r="A326" s="31"/>
      <c r="C326" s="31"/>
      <c r="E326" s="31"/>
    </row>
    <row r="327" spans="1:5" ht="15.75" customHeight="1">
      <c r="A327" s="31"/>
      <c r="C327" s="31"/>
      <c r="E327" s="31"/>
    </row>
    <row r="328" spans="1:5" ht="15.75" customHeight="1">
      <c r="A328" s="31"/>
      <c r="C328" s="31"/>
      <c r="E328" s="31"/>
    </row>
    <row r="329" spans="1:5" ht="15.75" customHeight="1">
      <c r="A329" s="31"/>
      <c r="C329" s="31"/>
      <c r="E329" s="31"/>
    </row>
    <row r="330" spans="1:5" ht="15.75" customHeight="1">
      <c r="A330" s="31"/>
      <c r="C330" s="31"/>
      <c r="E330" s="31"/>
    </row>
    <row r="331" spans="1:5" ht="15.75" customHeight="1">
      <c r="A331" s="31"/>
      <c r="C331" s="31"/>
      <c r="E331" s="31"/>
    </row>
    <row r="332" spans="1:5" ht="15.75" customHeight="1">
      <c r="A332" s="31"/>
      <c r="C332" s="31"/>
      <c r="E332" s="31"/>
    </row>
    <row r="333" spans="1:5" ht="15.75" customHeight="1">
      <c r="A333" s="31"/>
      <c r="C333" s="31"/>
      <c r="E333" s="31"/>
    </row>
    <row r="334" spans="1:5" ht="15.75" customHeight="1">
      <c r="A334" s="31"/>
      <c r="C334" s="31"/>
      <c r="E334" s="31"/>
    </row>
    <row r="335" spans="1:5" ht="15.75" customHeight="1">
      <c r="A335" s="31"/>
      <c r="C335" s="31"/>
      <c r="E335" s="31"/>
    </row>
    <row r="336" spans="1:5" ht="15.75" customHeight="1">
      <c r="A336" s="31"/>
      <c r="C336" s="31"/>
      <c r="E336" s="31"/>
    </row>
    <row r="337" spans="1:5" ht="15.75" customHeight="1">
      <c r="A337" s="31"/>
      <c r="C337" s="31"/>
      <c r="E337" s="31"/>
    </row>
    <row r="338" spans="1:5" ht="15.75" customHeight="1">
      <c r="A338" s="31"/>
      <c r="C338" s="31"/>
      <c r="E338" s="31"/>
    </row>
    <row r="339" spans="1:5" ht="15.75" customHeight="1">
      <c r="A339" s="31"/>
      <c r="C339" s="31"/>
      <c r="E339" s="31"/>
    </row>
    <row r="340" spans="1:5" ht="15.75" customHeight="1">
      <c r="A340" s="31"/>
      <c r="C340" s="31"/>
      <c r="E340" s="31"/>
    </row>
    <row r="341" spans="1:5" ht="15.75" customHeight="1">
      <c r="A341" s="31"/>
      <c r="C341" s="31"/>
      <c r="E341" s="31"/>
    </row>
    <row r="342" spans="1:5" ht="15.75" customHeight="1">
      <c r="A342" s="31"/>
      <c r="C342" s="31"/>
      <c r="E342" s="31"/>
    </row>
    <row r="343" spans="1:5" ht="15.75" customHeight="1">
      <c r="A343" s="31"/>
      <c r="C343" s="31"/>
      <c r="E343" s="31"/>
    </row>
    <row r="344" spans="1:5" ht="15.75" customHeight="1">
      <c r="A344" s="31"/>
      <c r="C344" s="31"/>
      <c r="E344" s="31"/>
    </row>
    <row r="345" spans="1:5" ht="15.75" customHeight="1">
      <c r="A345" s="31"/>
      <c r="C345" s="31"/>
      <c r="E345" s="31"/>
    </row>
    <row r="346" spans="1:5" ht="15.75" customHeight="1">
      <c r="A346" s="31"/>
      <c r="C346" s="31"/>
      <c r="E346" s="31"/>
    </row>
    <row r="347" spans="1:5" ht="15.75" customHeight="1">
      <c r="A347" s="31"/>
      <c r="C347" s="31"/>
      <c r="E347" s="31"/>
    </row>
    <row r="348" spans="1:5" ht="15.75" customHeight="1">
      <c r="A348" s="31"/>
      <c r="C348" s="31"/>
      <c r="E348" s="31"/>
    </row>
    <row r="349" spans="1:5" ht="15.75" customHeight="1">
      <c r="A349" s="31"/>
      <c r="C349" s="31"/>
      <c r="E349" s="31"/>
    </row>
    <row r="350" spans="1:5" ht="15.75" customHeight="1">
      <c r="A350" s="31"/>
      <c r="C350" s="31"/>
      <c r="E350" s="31"/>
    </row>
    <row r="351" spans="1:5" ht="15.75" customHeight="1">
      <c r="A351" s="31"/>
      <c r="C351" s="31"/>
      <c r="E351" s="31"/>
    </row>
    <row r="352" spans="1:5" ht="15.75" customHeight="1">
      <c r="A352" s="31"/>
      <c r="C352" s="31"/>
      <c r="E352" s="31"/>
    </row>
    <row r="353" spans="1:5" ht="15.75" customHeight="1">
      <c r="A353" s="31"/>
      <c r="C353" s="31"/>
      <c r="E353" s="31"/>
    </row>
    <row r="354" spans="1:5" ht="15.75" customHeight="1">
      <c r="A354" s="31"/>
      <c r="C354" s="31"/>
      <c r="E354" s="31"/>
    </row>
    <row r="355" spans="1:5" ht="15.75" customHeight="1">
      <c r="A355" s="31"/>
      <c r="C355" s="31"/>
      <c r="E355" s="31"/>
    </row>
    <row r="356" spans="1:5" ht="15.75" customHeight="1">
      <c r="A356" s="31"/>
      <c r="C356" s="31"/>
      <c r="E356" s="31"/>
    </row>
    <row r="357" spans="1:5" ht="15.75" customHeight="1">
      <c r="A357" s="31"/>
      <c r="C357" s="31"/>
      <c r="E357" s="31"/>
    </row>
    <row r="358" spans="1:5" ht="15.75" customHeight="1">
      <c r="A358" s="31"/>
      <c r="C358" s="31"/>
      <c r="E358" s="31"/>
    </row>
    <row r="359" spans="1:5" ht="15.75" customHeight="1">
      <c r="A359" s="31"/>
      <c r="C359" s="31"/>
      <c r="E359" s="31"/>
    </row>
    <row r="360" spans="1:5" ht="15.75" customHeight="1">
      <c r="A360" s="31"/>
      <c r="C360" s="31"/>
      <c r="E360" s="31"/>
    </row>
    <row r="361" spans="1:5" ht="15.75" customHeight="1">
      <c r="A361" s="31"/>
      <c r="C361" s="31"/>
      <c r="E361" s="31"/>
    </row>
    <row r="362" spans="1:5" ht="15.75" customHeight="1">
      <c r="A362" s="31"/>
      <c r="C362" s="31"/>
      <c r="E362" s="31"/>
    </row>
    <row r="363" spans="1:5" ht="15.75" customHeight="1">
      <c r="A363" s="31"/>
      <c r="C363" s="31"/>
      <c r="E363" s="31"/>
    </row>
    <row r="364" spans="1:5" ht="15.75" customHeight="1">
      <c r="A364" s="31"/>
      <c r="C364" s="31"/>
      <c r="E364" s="31"/>
    </row>
    <row r="365" spans="1:5" ht="15.75" customHeight="1">
      <c r="A365" s="31"/>
      <c r="C365" s="31"/>
      <c r="E365" s="31"/>
    </row>
    <row r="366" spans="1:5" ht="15.75" customHeight="1">
      <c r="A366" s="31"/>
      <c r="C366" s="31"/>
      <c r="E366" s="31"/>
    </row>
    <row r="367" spans="1:5" ht="15.75" customHeight="1">
      <c r="A367" s="31"/>
      <c r="C367" s="31"/>
      <c r="E367" s="31"/>
    </row>
    <row r="368" spans="1:5" ht="15.75" customHeight="1">
      <c r="A368" s="31"/>
      <c r="C368" s="31"/>
      <c r="E368" s="31"/>
    </row>
    <row r="369" spans="1:5" ht="15.75" customHeight="1">
      <c r="A369" s="31"/>
      <c r="C369" s="31"/>
      <c r="E369" s="31"/>
    </row>
    <row r="370" spans="1:5" ht="15.75" customHeight="1">
      <c r="A370" s="31"/>
      <c r="C370" s="31"/>
      <c r="E370" s="31"/>
    </row>
    <row r="371" spans="1:5" ht="15.75" customHeight="1">
      <c r="A371" s="31"/>
      <c r="C371" s="31"/>
      <c r="E371" s="31"/>
    </row>
    <row r="372" spans="1:5" ht="15.75" customHeight="1">
      <c r="A372" s="31"/>
      <c r="C372" s="31"/>
      <c r="E372" s="31"/>
    </row>
    <row r="373" spans="1:5" ht="15.75" customHeight="1">
      <c r="A373" s="31"/>
      <c r="C373" s="31"/>
      <c r="E373" s="31"/>
    </row>
    <row r="374" spans="1:5" ht="15.75" customHeight="1">
      <c r="A374" s="31"/>
      <c r="C374" s="31"/>
      <c r="E374" s="31"/>
    </row>
    <row r="375" spans="1:5" ht="15.75" customHeight="1">
      <c r="A375" s="31"/>
      <c r="C375" s="31"/>
      <c r="E375" s="31"/>
    </row>
    <row r="376" spans="1:5" ht="15.75" customHeight="1">
      <c r="A376" s="31"/>
      <c r="C376" s="31"/>
      <c r="E376" s="31"/>
    </row>
    <row r="377" spans="1:5" ht="15.75" customHeight="1">
      <c r="A377" s="31"/>
      <c r="C377" s="31"/>
      <c r="E377" s="31"/>
    </row>
    <row r="378" spans="1:5" ht="15.75" customHeight="1">
      <c r="A378" s="31"/>
      <c r="C378" s="31"/>
      <c r="E378" s="31"/>
    </row>
    <row r="379" spans="1:5" ht="15.75" customHeight="1">
      <c r="A379" s="31"/>
      <c r="C379" s="31"/>
      <c r="E379" s="31"/>
    </row>
    <row r="380" spans="1:5" ht="15.75" customHeight="1">
      <c r="A380" s="31"/>
      <c r="C380" s="31"/>
      <c r="E380" s="31"/>
    </row>
    <row r="381" spans="1:5" ht="15.75" customHeight="1">
      <c r="A381" s="31"/>
      <c r="C381" s="31"/>
      <c r="E381" s="31"/>
    </row>
    <row r="382" spans="1:5" ht="15.75" customHeight="1">
      <c r="A382" s="31"/>
      <c r="C382" s="31"/>
      <c r="E382" s="31"/>
    </row>
    <row r="383" spans="1:5" ht="15.75" customHeight="1">
      <c r="A383" s="31"/>
      <c r="C383" s="31"/>
      <c r="E383" s="31"/>
    </row>
    <row r="384" spans="1:5" ht="15.75" customHeight="1">
      <c r="A384" s="31"/>
      <c r="C384" s="31"/>
      <c r="E384" s="31"/>
    </row>
    <row r="385" spans="1:5" ht="15.75" customHeight="1">
      <c r="A385" s="31"/>
      <c r="C385" s="31"/>
      <c r="E385" s="31"/>
    </row>
    <row r="386" spans="1:5" ht="15.75" customHeight="1">
      <c r="A386" s="31"/>
      <c r="C386" s="31"/>
      <c r="E386" s="31"/>
    </row>
    <row r="387" spans="1:5" ht="15.75" customHeight="1">
      <c r="A387" s="31"/>
      <c r="C387" s="31"/>
      <c r="E387" s="31"/>
    </row>
    <row r="388" spans="1:5" ht="15.75" customHeight="1">
      <c r="A388" s="31"/>
      <c r="C388" s="31"/>
      <c r="E388" s="31"/>
    </row>
    <row r="389" spans="1:5" ht="15.75" customHeight="1">
      <c r="A389" s="31"/>
      <c r="C389" s="31"/>
      <c r="E389" s="31"/>
    </row>
    <row r="390" spans="1:5" ht="15.75" customHeight="1">
      <c r="A390" s="31"/>
      <c r="C390" s="31"/>
      <c r="E390" s="31"/>
    </row>
    <row r="391" spans="1:5" ht="15.75" customHeight="1">
      <c r="A391" s="31"/>
      <c r="C391" s="31"/>
      <c r="E391" s="31"/>
    </row>
    <row r="392" spans="1:5" ht="15.75" customHeight="1">
      <c r="A392" s="31"/>
      <c r="C392" s="31"/>
      <c r="E392" s="31"/>
    </row>
    <row r="393" spans="1:5" ht="15.75" customHeight="1">
      <c r="A393" s="31"/>
      <c r="C393" s="31"/>
      <c r="E393" s="31"/>
    </row>
    <row r="394" spans="1:5" ht="15.75" customHeight="1">
      <c r="A394" s="31"/>
      <c r="C394" s="31"/>
      <c r="E394" s="31"/>
    </row>
    <row r="395" spans="1:5" ht="15.75" customHeight="1">
      <c r="A395" s="31"/>
      <c r="C395" s="31"/>
      <c r="E395" s="31"/>
    </row>
    <row r="396" spans="1:5" ht="15.75" customHeight="1">
      <c r="A396" s="31"/>
      <c r="C396" s="31"/>
      <c r="E396" s="31"/>
    </row>
    <row r="397" spans="1:5" ht="15.75" customHeight="1">
      <c r="A397" s="31"/>
      <c r="C397" s="31"/>
      <c r="E397" s="31"/>
    </row>
    <row r="398" spans="1:5" ht="15.75" customHeight="1">
      <c r="A398" s="31"/>
      <c r="C398" s="31"/>
      <c r="E398" s="31"/>
    </row>
    <row r="399" spans="1:5" ht="15.75" customHeight="1">
      <c r="A399" s="31"/>
      <c r="C399" s="31"/>
      <c r="E399" s="31"/>
    </row>
    <row r="400" spans="1:5" ht="15.75" customHeight="1">
      <c r="A400" s="31"/>
      <c r="C400" s="31"/>
      <c r="E400" s="31"/>
    </row>
    <row r="401" spans="1:5" ht="15.75" customHeight="1">
      <c r="A401" s="31"/>
      <c r="C401" s="31"/>
      <c r="E401" s="31"/>
    </row>
    <row r="402" spans="1:5" ht="15.75" customHeight="1">
      <c r="A402" s="31"/>
      <c r="C402" s="31"/>
      <c r="E402" s="31"/>
    </row>
    <row r="403" spans="1:5" ht="15.75" customHeight="1">
      <c r="A403" s="31"/>
      <c r="C403" s="31"/>
      <c r="E403" s="31"/>
    </row>
    <row r="404" spans="1:5" ht="15.75" customHeight="1">
      <c r="A404" s="31"/>
      <c r="C404" s="31"/>
      <c r="E404" s="31"/>
    </row>
    <row r="405" spans="1:5" ht="15.75" customHeight="1">
      <c r="A405" s="31"/>
      <c r="C405" s="31"/>
      <c r="E405" s="31"/>
    </row>
    <row r="406" spans="1:5" ht="15.75" customHeight="1">
      <c r="A406" s="31"/>
      <c r="C406" s="31"/>
      <c r="E406" s="31"/>
    </row>
    <row r="407" spans="1:5" ht="15.75" customHeight="1">
      <c r="A407" s="31"/>
      <c r="C407" s="31"/>
      <c r="E407" s="31"/>
    </row>
    <row r="408" spans="1:5" ht="15.75" customHeight="1">
      <c r="A408" s="31"/>
      <c r="C408" s="31"/>
      <c r="E408" s="31"/>
    </row>
    <row r="409" spans="1:5" ht="15.75" customHeight="1">
      <c r="A409" s="31"/>
      <c r="C409" s="31"/>
      <c r="E409" s="31"/>
    </row>
    <row r="410" spans="1:5" ht="15.75" customHeight="1">
      <c r="A410" s="31"/>
      <c r="C410" s="31"/>
      <c r="E410" s="31"/>
    </row>
    <row r="411" spans="1:5" ht="15.75" customHeight="1">
      <c r="A411" s="31"/>
      <c r="C411" s="31"/>
      <c r="E411" s="31"/>
    </row>
    <row r="412" spans="1:5" ht="15.75" customHeight="1">
      <c r="A412" s="31"/>
      <c r="C412" s="31"/>
      <c r="E412" s="31"/>
    </row>
    <row r="413" spans="1:5" ht="15.75" customHeight="1">
      <c r="A413" s="31"/>
      <c r="C413" s="31"/>
      <c r="E413" s="31"/>
    </row>
    <row r="414" spans="1:5" ht="15.75" customHeight="1">
      <c r="A414" s="31"/>
      <c r="C414" s="31"/>
      <c r="E414" s="31"/>
    </row>
    <row r="415" spans="1:5" ht="15.75" customHeight="1">
      <c r="A415" s="31"/>
      <c r="C415" s="31"/>
      <c r="E415" s="31"/>
    </row>
    <row r="416" spans="1:5" ht="15.75" customHeight="1">
      <c r="A416" s="31"/>
      <c r="C416" s="31"/>
      <c r="E416" s="31"/>
    </row>
    <row r="417" spans="1:5" ht="15.75" customHeight="1">
      <c r="A417" s="31"/>
      <c r="C417" s="31"/>
      <c r="E417" s="31"/>
    </row>
    <row r="418" spans="1:5" ht="15.75" customHeight="1">
      <c r="A418" s="31"/>
      <c r="C418" s="31"/>
      <c r="E418" s="31"/>
    </row>
    <row r="419" spans="1:5" ht="15.75" customHeight="1">
      <c r="A419" s="31"/>
      <c r="C419" s="31"/>
      <c r="E419" s="31"/>
    </row>
    <row r="420" spans="1:5" ht="15.75" customHeight="1">
      <c r="A420" s="31"/>
      <c r="C420" s="31"/>
      <c r="E420" s="31"/>
    </row>
    <row r="421" spans="1:5" ht="15.75" customHeight="1">
      <c r="A421" s="31"/>
      <c r="C421" s="31"/>
      <c r="E421" s="31"/>
    </row>
    <row r="422" spans="1:5" ht="15.75" customHeight="1">
      <c r="A422" s="31"/>
      <c r="C422" s="31"/>
      <c r="E422" s="31"/>
    </row>
    <row r="423" spans="1:5" ht="15.75" customHeight="1">
      <c r="A423" s="31"/>
      <c r="C423" s="31"/>
      <c r="E423" s="31"/>
    </row>
    <row r="424" spans="1:5" ht="15.75" customHeight="1">
      <c r="A424" s="31"/>
      <c r="C424" s="31"/>
      <c r="E424" s="31"/>
    </row>
    <row r="425" spans="1:5" ht="15.75" customHeight="1">
      <c r="A425" s="31"/>
      <c r="C425" s="31"/>
      <c r="E425" s="31"/>
    </row>
    <row r="426" spans="1:5" ht="15.75" customHeight="1">
      <c r="A426" s="31"/>
      <c r="C426" s="31"/>
      <c r="E426" s="31"/>
    </row>
    <row r="427" spans="1:5" ht="15.75" customHeight="1">
      <c r="A427" s="31"/>
      <c r="C427" s="31"/>
      <c r="E427" s="31"/>
    </row>
    <row r="428" spans="1:5" ht="15.75" customHeight="1">
      <c r="A428" s="31"/>
      <c r="C428" s="31"/>
      <c r="E428" s="31"/>
    </row>
    <row r="429" spans="1:5" ht="15.75" customHeight="1">
      <c r="A429" s="31"/>
      <c r="C429" s="31"/>
      <c r="E429" s="31"/>
    </row>
    <row r="430" spans="1:5" ht="15.75" customHeight="1">
      <c r="A430" s="31"/>
      <c r="C430" s="31"/>
      <c r="E430" s="31"/>
    </row>
    <row r="431" spans="1:5" ht="15.75" customHeight="1">
      <c r="A431" s="31"/>
      <c r="C431" s="31"/>
      <c r="E431" s="31"/>
    </row>
    <row r="432" spans="1:5" ht="15.75" customHeight="1">
      <c r="A432" s="31"/>
      <c r="C432" s="31"/>
      <c r="E432" s="31"/>
    </row>
    <row r="433" spans="1:5" ht="15.75" customHeight="1">
      <c r="A433" s="31"/>
      <c r="C433" s="31"/>
      <c r="E433" s="31"/>
    </row>
    <row r="434" spans="1:5" ht="15.75" customHeight="1">
      <c r="A434" s="31"/>
      <c r="C434" s="31"/>
      <c r="E434" s="31"/>
    </row>
    <row r="435" spans="1:5" ht="15.75" customHeight="1">
      <c r="A435" s="31"/>
      <c r="C435" s="31"/>
      <c r="E435" s="31"/>
    </row>
    <row r="436" spans="1:5" ht="15.75" customHeight="1">
      <c r="A436" s="31"/>
      <c r="C436" s="31"/>
      <c r="E436" s="31"/>
    </row>
    <row r="437" spans="1:5" ht="15.75" customHeight="1">
      <c r="A437" s="31"/>
      <c r="C437" s="31"/>
      <c r="E437" s="31"/>
    </row>
    <row r="438" spans="1:5" ht="15.75" customHeight="1">
      <c r="A438" s="31"/>
      <c r="C438" s="31"/>
      <c r="E438" s="31"/>
    </row>
    <row r="439" spans="1:5" ht="15.75" customHeight="1">
      <c r="A439" s="31"/>
      <c r="C439" s="31"/>
      <c r="E439" s="31"/>
    </row>
    <row r="440" spans="1:5" ht="15.75" customHeight="1">
      <c r="A440" s="31"/>
      <c r="C440" s="31"/>
      <c r="E440" s="31"/>
    </row>
    <row r="441" spans="1:5" ht="15.75" customHeight="1">
      <c r="A441" s="31"/>
      <c r="C441" s="31"/>
      <c r="E441" s="31"/>
    </row>
    <row r="442" spans="1:5" ht="15.75" customHeight="1">
      <c r="A442" s="31"/>
      <c r="C442" s="31"/>
      <c r="E442" s="31"/>
    </row>
    <row r="443" spans="1:5" ht="15.75" customHeight="1">
      <c r="A443" s="31"/>
      <c r="C443" s="31"/>
      <c r="E443" s="31"/>
    </row>
    <row r="444" spans="1:5" ht="15.75" customHeight="1">
      <c r="A444" s="31"/>
      <c r="C444" s="31"/>
      <c r="E444" s="31"/>
    </row>
    <row r="445" spans="1:5" ht="15.75" customHeight="1">
      <c r="A445" s="31"/>
      <c r="C445" s="31"/>
      <c r="E445" s="31"/>
    </row>
    <row r="446" spans="1:5" ht="15.75" customHeight="1">
      <c r="A446" s="31"/>
      <c r="C446" s="31"/>
      <c r="E446" s="31"/>
    </row>
    <row r="447" spans="1:5" ht="15.75" customHeight="1">
      <c r="A447" s="31"/>
      <c r="C447" s="31"/>
      <c r="E447" s="31"/>
    </row>
    <row r="448" spans="1:5" ht="15.75" customHeight="1">
      <c r="A448" s="31"/>
      <c r="C448" s="31"/>
      <c r="E448" s="31"/>
    </row>
    <row r="449" spans="1:5" ht="15.75" customHeight="1">
      <c r="A449" s="31"/>
      <c r="C449" s="31"/>
      <c r="E449" s="31"/>
    </row>
    <row r="450" spans="1:5" ht="15.75" customHeight="1">
      <c r="A450" s="31"/>
      <c r="C450" s="31"/>
      <c r="E450" s="31"/>
    </row>
    <row r="451" spans="1:5" ht="15.75" customHeight="1">
      <c r="A451" s="31"/>
      <c r="C451" s="31"/>
      <c r="E451" s="31"/>
    </row>
    <row r="452" spans="1:5" ht="15.75" customHeight="1">
      <c r="A452" s="31"/>
      <c r="C452" s="31"/>
      <c r="E452" s="31"/>
    </row>
    <row r="453" spans="1:5" ht="15.75" customHeight="1">
      <c r="A453" s="31"/>
      <c r="C453" s="31"/>
      <c r="E453" s="31"/>
    </row>
    <row r="454" spans="1:5" ht="15.75" customHeight="1">
      <c r="A454" s="31"/>
      <c r="C454" s="31"/>
      <c r="E454" s="31"/>
    </row>
    <row r="455" spans="1:5" ht="15.75" customHeight="1">
      <c r="A455" s="31"/>
      <c r="C455" s="31"/>
      <c r="E455" s="31"/>
    </row>
    <row r="456" spans="1:5" ht="15.75" customHeight="1">
      <c r="A456" s="31"/>
      <c r="C456" s="31"/>
      <c r="E456" s="31"/>
    </row>
    <row r="457" spans="1:5" ht="15.75" customHeight="1">
      <c r="A457" s="31"/>
      <c r="C457" s="31"/>
      <c r="E457" s="31"/>
    </row>
    <row r="458" spans="1:5" ht="15.75" customHeight="1">
      <c r="A458" s="31"/>
      <c r="C458" s="31"/>
      <c r="E458" s="31"/>
    </row>
    <row r="459" spans="1:5" ht="15.75" customHeight="1">
      <c r="A459" s="31"/>
      <c r="C459" s="31"/>
      <c r="E459" s="31"/>
    </row>
    <row r="460" spans="1:5" ht="15.75" customHeight="1">
      <c r="A460" s="31"/>
      <c r="C460" s="31"/>
      <c r="E460" s="31"/>
    </row>
    <row r="461" spans="1:5" ht="15.75" customHeight="1">
      <c r="A461" s="31"/>
      <c r="C461" s="31"/>
      <c r="E461" s="31"/>
    </row>
    <row r="462" spans="1:5" ht="15.75" customHeight="1">
      <c r="A462" s="31"/>
      <c r="C462" s="31"/>
      <c r="E462" s="31"/>
    </row>
    <row r="463" spans="1:5" ht="15.75" customHeight="1">
      <c r="A463" s="31"/>
      <c r="C463" s="31"/>
      <c r="E463" s="31"/>
    </row>
    <row r="464" spans="1:5" ht="15.75" customHeight="1">
      <c r="A464" s="31"/>
      <c r="C464" s="31"/>
      <c r="E464" s="31"/>
    </row>
    <row r="465" spans="1:5" ht="15.75" customHeight="1">
      <c r="A465" s="31"/>
      <c r="C465" s="31"/>
      <c r="E465" s="31"/>
    </row>
    <row r="466" spans="1:5" ht="15.75" customHeight="1">
      <c r="A466" s="31"/>
      <c r="C466" s="31"/>
      <c r="E466" s="31"/>
    </row>
    <row r="467" spans="1:5" ht="15.75" customHeight="1">
      <c r="A467" s="31"/>
      <c r="C467" s="31"/>
      <c r="E467" s="31"/>
    </row>
    <row r="468" spans="1:5" ht="15.75" customHeight="1">
      <c r="A468" s="31"/>
      <c r="C468" s="31"/>
      <c r="E468" s="31"/>
    </row>
    <row r="469" spans="1:5" ht="15.75" customHeight="1">
      <c r="A469" s="31"/>
      <c r="C469" s="31"/>
      <c r="E469" s="31"/>
    </row>
    <row r="470" spans="1:5" ht="15.75" customHeight="1">
      <c r="A470" s="31"/>
      <c r="C470" s="31"/>
      <c r="E470" s="31"/>
    </row>
    <row r="471" spans="1:5" ht="15.75" customHeight="1">
      <c r="A471" s="31"/>
      <c r="C471" s="31"/>
      <c r="E471" s="31"/>
    </row>
    <row r="472" spans="1:5" ht="15.75" customHeight="1">
      <c r="A472" s="31"/>
      <c r="C472" s="31"/>
      <c r="E472" s="31"/>
    </row>
    <row r="473" spans="1:5" ht="15.75" customHeight="1">
      <c r="A473" s="31"/>
      <c r="C473" s="31"/>
      <c r="E473" s="31"/>
    </row>
    <row r="474" spans="1:5" ht="15.75" customHeight="1">
      <c r="A474" s="31"/>
      <c r="C474" s="31"/>
      <c r="E474" s="31"/>
    </row>
    <row r="475" spans="1:5" ht="15.75" customHeight="1">
      <c r="A475" s="31"/>
      <c r="C475" s="31"/>
      <c r="E475" s="31"/>
    </row>
    <row r="476" spans="1:5" ht="15.75" customHeight="1">
      <c r="A476" s="31"/>
      <c r="C476" s="31"/>
      <c r="E476" s="31"/>
    </row>
    <row r="477" spans="1:5" ht="15.75" customHeight="1">
      <c r="A477" s="31"/>
      <c r="C477" s="31"/>
      <c r="E477" s="31"/>
    </row>
    <row r="478" spans="1:5" ht="15.75" customHeight="1">
      <c r="A478" s="31"/>
      <c r="C478" s="31"/>
      <c r="E478" s="31"/>
    </row>
    <row r="479" spans="1:5" ht="15.75" customHeight="1">
      <c r="A479" s="31"/>
      <c r="C479" s="31"/>
      <c r="E479" s="31"/>
    </row>
    <row r="480" spans="1:5" ht="15.75" customHeight="1">
      <c r="A480" s="31"/>
      <c r="C480" s="31"/>
      <c r="E480" s="31"/>
    </row>
    <row r="481" spans="1:5" ht="15.75" customHeight="1">
      <c r="A481" s="31"/>
      <c r="C481" s="31"/>
      <c r="E481" s="31"/>
    </row>
    <row r="482" spans="1:5" ht="15.75" customHeight="1">
      <c r="A482" s="31"/>
      <c r="C482" s="31"/>
      <c r="E482" s="31"/>
    </row>
    <row r="483" spans="1:5" ht="15.75" customHeight="1">
      <c r="A483" s="31"/>
      <c r="C483" s="31"/>
      <c r="E483" s="31"/>
    </row>
    <row r="484" spans="1:5" ht="15.75" customHeight="1">
      <c r="A484" s="31"/>
      <c r="C484" s="31"/>
      <c r="E484" s="31"/>
    </row>
    <row r="485" spans="1:5" ht="15.75" customHeight="1">
      <c r="A485" s="31"/>
      <c r="C485" s="31"/>
      <c r="E485" s="31"/>
    </row>
    <row r="486" spans="1:5" ht="15.75" customHeight="1">
      <c r="A486" s="31"/>
      <c r="C486" s="31"/>
      <c r="E486" s="31"/>
    </row>
    <row r="487" spans="1:5" ht="15.75" customHeight="1">
      <c r="A487" s="31"/>
      <c r="C487" s="31"/>
      <c r="E487" s="31"/>
    </row>
    <row r="488" spans="1:5" ht="15.75" customHeight="1">
      <c r="A488" s="31"/>
      <c r="C488" s="31"/>
      <c r="E488" s="31"/>
    </row>
    <row r="489" spans="1:5" ht="15.75" customHeight="1">
      <c r="A489" s="31"/>
      <c r="C489" s="31"/>
      <c r="E489" s="31"/>
    </row>
    <row r="490" spans="1:5" ht="15.75" customHeight="1">
      <c r="A490" s="31"/>
      <c r="C490" s="31"/>
      <c r="E490" s="31"/>
    </row>
    <row r="491" spans="1:5" ht="15.75" customHeight="1">
      <c r="A491" s="31"/>
      <c r="C491" s="31"/>
      <c r="E491" s="31"/>
    </row>
    <row r="492" spans="1:5" ht="15.75" customHeight="1">
      <c r="A492" s="31"/>
      <c r="C492" s="31"/>
      <c r="E492" s="31"/>
    </row>
    <row r="493" spans="1:5" ht="15.75" customHeight="1">
      <c r="A493" s="31"/>
      <c r="C493" s="31"/>
      <c r="E493" s="31"/>
    </row>
    <row r="494" spans="1:5" ht="15.75" customHeight="1">
      <c r="A494" s="31"/>
      <c r="C494" s="31"/>
      <c r="E494" s="31"/>
    </row>
    <row r="495" spans="1:5" ht="15.75" customHeight="1">
      <c r="A495" s="31"/>
      <c r="C495" s="31"/>
      <c r="E495" s="31"/>
    </row>
    <row r="496" spans="1:5" ht="15.75" customHeight="1">
      <c r="A496" s="31"/>
      <c r="C496" s="31"/>
      <c r="E496" s="31"/>
    </row>
    <row r="497" spans="1:5" ht="15.75" customHeight="1">
      <c r="A497" s="31"/>
      <c r="C497" s="31"/>
      <c r="E497" s="31"/>
    </row>
    <row r="498" spans="1:5" ht="15.75" customHeight="1">
      <c r="A498" s="31"/>
      <c r="C498" s="31"/>
      <c r="E498" s="31"/>
    </row>
    <row r="499" spans="1:5" ht="15.75" customHeight="1">
      <c r="A499" s="31"/>
      <c r="C499" s="31"/>
      <c r="E499" s="31"/>
    </row>
    <row r="500" spans="1:5" ht="15.75" customHeight="1">
      <c r="A500" s="31"/>
      <c r="C500" s="31"/>
      <c r="E500" s="31"/>
    </row>
    <row r="501" spans="1:5" ht="15.75" customHeight="1">
      <c r="A501" s="31"/>
      <c r="C501" s="31"/>
      <c r="E501" s="31"/>
    </row>
    <row r="502" spans="1:5" ht="15.75" customHeight="1">
      <c r="A502" s="31"/>
      <c r="C502" s="31"/>
      <c r="E502" s="31"/>
    </row>
    <row r="503" spans="1:5" ht="15.75" customHeight="1">
      <c r="A503" s="31"/>
      <c r="C503" s="31"/>
      <c r="E503" s="31"/>
    </row>
    <row r="504" spans="1:5" ht="15.75" customHeight="1">
      <c r="A504" s="31"/>
      <c r="C504" s="31"/>
      <c r="E504" s="31"/>
    </row>
    <row r="505" spans="1:5" ht="15.75" customHeight="1">
      <c r="A505" s="31"/>
      <c r="C505" s="31"/>
      <c r="E505" s="31"/>
    </row>
    <row r="506" spans="1:5" ht="15.75" customHeight="1">
      <c r="A506" s="31"/>
      <c r="C506" s="31"/>
      <c r="E506" s="31"/>
    </row>
    <row r="507" spans="1:5" ht="15.75" customHeight="1">
      <c r="A507" s="31"/>
      <c r="C507" s="31"/>
      <c r="E507" s="31"/>
    </row>
    <row r="508" spans="1:5" ht="15.75" customHeight="1">
      <c r="A508" s="31"/>
      <c r="C508" s="31"/>
      <c r="E508" s="31"/>
    </row>
    <row r="509" spans="1:5" ht="15.75" customHeight="1">
      <c r="A509" s="31"/>
      <c r="C509" s="31"/>
      <c r="E509" s="31"/>
    </row>
    <row r="510" spans="1:5" ht="15.75" customHeight="1">
      <c r="A510" s="31"/>
      <c r="C510" s="31"/>
      <c r="E510" s="31"/>
    </row>
    <row r="511" spans="1:5" ht="15.75" customHeight="1">
      <c r="A511" s="31"/>
      <c r="C511" s="31"/>
      <c r="E511" s="31"/>
    </row>
    <row r="512" spans="1:5" ht="15.75" customHeight="1">
      <c r="A512" s="31"/>
      <c r="C512" s="31"/>
      <c r="E512" s="31"/>
    </row>
    <row r="513" spans="1:5" ht="15.75" customHeight="1">
      <c r="A513" s="31"/>
      <c r="C513" s="31"/>
      <c r="E513" s="31"/>
    </row>
    <row r="514" spans="1:5" ht="15.75" customHeight="1">
      <c r="A514" s="31"/>
      <c r="C514" s="31"/>
      <c r="E514" s="31"/>
    </row>
    <row r="515" spans="1:5" ht="15.75" customHeight="1">
      <c r="A515" s="31"/>
      <c r="C515" s="31"/>
      <c r="E515" s="31"/>
    </row>
    <row r="516" spans="1:5" ht="15.75" customHeight="1">
      <c r="A516" s="31"/>
      <c r="C516" s="31"/>
      <c r="E516" s="31"/>
    </row>
    <row r="517" spans="1:5" ht="15.75" customHeight="1">
      <c r="A517" s="31"/>
      <c r="C517" s="31"/>
      <c r="E517" s="31"/>
    </row>
    <row r="518" spans="1:5" ht="15.75" customHeight="1">
      <c r="A518" s="31"/>
      <c r="C518" s="31"/>
      <c r="E518" s="31"/>
    </row>
    <row r="519" spans="1:5" ht="15.75" customHeight="1">
      <c r="A519" s="31"/>
      <c r="C519" s="31"/>
      <c r="E519" s="31"/>
    </row>
    <row r="520" spans="1:5" ht="15.75" customHeight="1">
      <c r="A520" s="31"/>
      <c r="C520" s="31"/>
      <c r="E520" s="31"/>
    </row>
    <row r="521" spans="1:5" ht="15.75" customHeight="1">
      <c r="A521" s="31"/>
      <c r="C521" s="31"/>
      <c r="E521" s="31"/>
    </row>
    <row r="522" spans="1:5" ht="15.75" customHeight="1">
      <c r="A522" s="31"/>
      <c r="C522" s="31"/>
      <c r="E522" s="31"/>
    </row>
    <row r="523" spans="1:5" ht="15.75" customHeight="1">
      <c r="A523" s="31"/>
      <c r="C523" s="31"/>
      <c r="E523" s="31"/>
    </row>
    <row r="524" spans="1:5" ht="15.75" customHeight="1">
      <c r="A524" s="31"/>
      <c r="C524" s="31"/>
      <c r="E524" s="31"/>
    </row>
    <row r="525" spans="1:5" ht="15.75" customHeight="1">
      <c r="A525" s="31"/>
      <c r="C525" s="31"/>
      <c r="E525" s="31"/>
    </row>
    <row r="526" spans="1:5" ht="15.75" customHeight="1">
      <c r="A526" s="31"/>
      <c r="C526" s="31"/>
      <c r="E526" s="31"/>
    </row>
    <row r="527" spans="1:5" ht="15.75" customHeight="1">
      <c r="A527" s="31"/>
      <c r="C527" s="31"/>
      <c r="E527" s="31"/>
    </row>
    <row r="528" spans="1:5" ht="15.75" customHeight="1">
      <c r="A528" s="31"/>
      <c r="C528" s="31"/>
      <c r="E528" s="31"/>
    </row>
    <row r="529" spans="1:5" ht="15.75" customHeight="1">
      <c r="A529" s="31"/>
      <c r="C529" s="31"/>
      <c r="E529" s="31"/>
    </row>
    <row r="530" spans="1:5" ht="15.75" customHeight="1">
      <c r="A530" s="31"/>
      <c r="C530" s="31"/>
      <c r="E530" s="31"/>
    </row>
    <row r="531" spans="1:5" ht="15.75" customHeight="1">
      <c r="A531" s="31"/>
      <c r="C531" s="31"/>
      <c r="E531" s="31"/>
    </row>
    <row r="532" spans="1:5" ht="15.75" customHeight="1">
      <c r="A532" s="31"/>
      <c r="C532" s="31"/>
      <c r="E532" s="31"/>
    </row>
    <row r="533" spans="1:5" ht="15.75" customHeight="1">
      <c r="A533" s="31"/>
      <c r="C533" s="31"/>
      <c r="E533" s="31"/>
    </row>
    <row r="534" spans="1:5" ht="15.75" customHeight="1">
      <c r="A534" s="31"/>
      <c r="C534" s="31"/>
      <c r="E534" s="31"/>
    </row>
    <row r="535" spans="1:5" ht="15.75" customHeight="1">
      <c r="A535" s="31"/>
      <c r="C535" s="31"/>
      <c r="E535" s="31"/>
    </row>
    <row r="536" spans="1:5" ht="15.75" customHeight="1">
      <c r="A536" s="31"/>
      <c r="C536" s="31"/>
      <c r="E536" s="31"/>
    </row>
    <row r="537" spans="1:5" ht="15.75" customHeight="1">
      <c r="A537" s="31"/>
      <c r="C537" s="31"/>
      <c r="E537" s="31"/>
    </row>
    <row r="538" spans="1:5" ht="15.75" customHeight="1">
      <c r="A538" s="31"/>
      <c r="C538" s="31"/>
      <c r="E538" s="31"/>
    </row>
    <row r="539" spans="1:5" ht="15.75" customHeight="1">
      <c r="A539" s="31"/>
      <c r="C539" s="31"/>
      <c r="E539" s="31"/>
    </row>
    <row r="540" spans="1:5" ht="15.75" customHeight="1">
      <c r="A540" s="31"/>
      <c r="C540" s="31"/>
      <c r="E540" s="31"/>
    </row>
    <row r="541" spans="1:5" ht="15.75" customHeight="1">
      <c r="A541" s="31"/>
      <c r="C541" s="31"/>
      <c r="E541" s="31"/>
    </row>
    <row r="542" spans="1:5" ht="15.75" customHeight="1">
      <c r="A542" s="31"/>
      <c r="C542" s="31"/>
      <c r="E542" s="31"/>
    </row>
    <row r="543" spans="1:5" ht="15.75" customHeight="1">
      <c r="A543" s="31"/>
      <c r="C543" s="31"/>
      <c r="E543" s="31"/>
    </row>
    <row r="544" spans="1:5" ht="15.75" customHeight="1">
      <c r="A544" s="31"/>
      <c r="C544" s="31"/>
      <c r="E544" s="31"/>
    </row>
    <row r="545" spans="1:5" ht="15.75" customHeight="1">
      <c r="A545" s="31"/>
      <c r="C545" s="31"/>
      <c r="E545" s="31"/>
    </row>
    <row r="546" spans="1:5" ht="15.75" customHeight="1">
      <c r="A546" s="31"/>
      <c r="C546" s="31"/>
      <c r="E546" s="31"/>
    </row>
    <row r="547" spans="1:5" ht="15.75" customHeight="1">
      <c r="A547" s="31"/>
      <c r="C547" s="31"/>
      <c r="E547" s="31"/>
    </row>
    <row r="548" spans="1:5" ht="15.75" customHeight="1">
      <c r="A548" s="31"/>
      <c r="C548" s="31"/>
      <c r="E548" s="31"/>
    </row>
    <row r="549" spans="1:5" ht="15.75" customHeight="1">
      <c r="A549" s="31"/>
      <c r="C549" s="31"/>
      <c r="E549" s="31"/>
    </row>
    <row r="550" spans="1:5" ht="15.75" customHeight="1">
      <c r="A550" s="31"/>
      <c r="C550" s="31"/>
      <c r="E550" s="31"/>
    </row>
    <row r="551" spans="1:5" ht="15.75" customHeight="1">
      <c r="A551" s="31"/>
      <c r="C551" s="31"/>
      <c r="E551" s="31"/>
    </row>
    <row r="552" spans="1:5" ht="15.75" customHeight="1">
      <c r="A552" s="31"/>
      <c r="C552" s="31"/>
      <c r="E552" s="31"/>
    </row>
    <row r="553" spans="1:5" ht="15.75" customHeight="1">
      <c r="A553" s="31"/>
      <c r="C553" s="31"/>
      <c r="E553" s="31"/>
    </row>
    <row r="554" spans="1:5" ht="15.75" customHeight="1">
      <c r="A554" s="31"/>
      <c r="C554" s="31"/>
      <c r="E554" s="31"/>
    </row>
    <row r="555" spans="1:5" ht="15.75" customHeight="1">
      <c r="A555" s="31"/>
      <c r="C555" s="31"/>
      <c r="E555" s="31"/>
    </row>
    <row r="556" spans="1:5" ht="15.75" customHeight="1">
      <c r="A556" s="31"/>
      <c r="C556" s="31"/>
      <c r="E556" s="31"/>
    </row>
    <row r="557" spans="1:5" ht="15.75" customHeight="1">
      <c r="A557" s="31"/>
      <c r="C557" s="31"/>
      <c r="E557" s="31"/>
    </row>
    <row r="558" spans="1:5" ht="15.75" customHeight="1">
      <c r="A558" s="31"/>
      <c r="C558" s="31"/>
      <c r="E558" s="31"/>
    </row>
    <row r="559" spans="1:5" ht="15.75" customHeight="1">
      <c r="A559" s="31"/>
      <c r="C559" s="31"/>
      <c r="E559" s="31"/>
    </row>
    <row r="560" spans="1:5" ht="15.75" customHeight="1">
      <c r="A560" s="31"/>
      <c r="C560" s="31"/>
      <c r="E560" s="31"/>
    </row>
    <row r="561" spans="1:5" ht="15.75" customHeight="1">
      <c r="A561" s="31"/>
      <c r="C561" s="31"/>
      <c r="E561" s="31"/>
    </row>
    <row r="562" spans="1:5" ht="15.75" customHeight="1">
      <c r="A562" s="31"/>
      <c r="C562" s="31"/>
      <c r="E562" s="31"/>
    </row>
    <row r="563" spans="1:5" ht="15.75" customHeight="1">
      <c r="A563" s="31"/>
      <c r="C563" s="31"/>
      <c r="E563" s="31"/>
    </row>
    <row r="564" spans="1:5" ht="15.75" customHeight="1">
      <c r="A564" s="31"/>
      <c r="C564" s="31"/>
      <c r="E564" s="31"/>
    </row>
    <row r="565" spans="1:5" ht="15.75" customHeight="1">
      <c r="A565" s="31"/>
      <c r="C565" s="31"/>
      <c r="E565" s="31"/>
    </row>
    <row r="566" spans="1:5" ht="15.75" customHeight="1">
      <c r="A566" s="31"/>
      <c r="C566" s="31"/>
      <c r="E566" s="31"/>
    </row>
    <row r="567" spans="1:5" ht="15.75" customHeight="1">
      <c r="A567" s="31"/>
      <c r="C567" s="31"/>
      <c r="E567" s="31"/>
    </row>
    <row r="568" spans="1:5" ht="15.75" customHeight="1">
      <c r="A568" s="31"/>
      <c r="C568" s="31"/>
      <c r="E568" s="31"/>
    </row>
    <row r="569" spans="1:5" ht="15.75" customHeight="1">
      <c r="A569" s="31"/>
      <c r="C569" s="31"/>
      <c r="E569" s="31"/>
    </row>
    <row r="570" spans="1:5" ht="15.75" customHeight="1">
      <c r="A570" s="31"/>
      <c r="C570" s="31"/>
      <c r="E570" s="31"/>
    </row>
    <row r="571" spans="1:5" ht="15.75" customHeight="1">
      <c r="A571" s="31"/>
      <c r="C571" s="31"/>
      <c r="E571" s="31"/>
    </row>
    <row r="572" spans="1:5" ht="15.75" customHeight="1">
      <c r="A572" s="31"/>
      <c r="C572" s="31"/>
      <c r="E572" s="31"/>
    </row>
    <row r="573" spans="1:5" ht="15.75" customHeight="1">
      <c r="A573" s="31"/>
      <c r="C573" s="31"/>
      <c r="E573" s="31"/>
    </row>
    <row r="574" spans="1:5" ht="15.75" customHeight="1">
      <c r="A574" s="31"/>
      <c r="C574" s="31"/>
      <c r="E574" s="31"/>
    </row>
    <row r="575" spans="1:5" ht="15.75" customHeight="1">
      <c r="A575" s="31"/>
      <c r="C575" s="31"/>
      <c r="E575" s="31"/>
    </row>
    <row r="576" spans="1:5" ht="15.75" customHeight="1">
      <c r="A576" s="31"/>
      <c r="C576" s="31"/>
      <c r="E576" s="31"/>
    </row>
    <row r="577" spans="1:5" ht="15.75" customHeight="1">
      <c r="A577" s="31"/>
      <c r="C577" s="31"/>
      <c r="E577" s="31"/>
    </row>
    <row r="578" spans="1:5" ht="15.75" customHeight="1">
      <c r="A578" s="31"/>
      <c r="C578" s="31"/>
      <c r="E578" s="31"/>
    </row>
    <row r="579" spans="1:5" ht="15.75" customHeight="1">
      <c r="A579" s="31"/>
      <c r="C579" s="31"/>
      <c r="E579" s="31"/>
    </row>
    <row r="580" spans="1:5" ht="15.75" customHeight="1">
      <c r="A580" s="31"/>
      <c r="C580" s="31"/>
      <c r="E580" s="31"/>
    </row>
    <row r="581" spans="1:5" ht="15.75" customHeight="1">
      <c r="A581" s="31"/>
      <c r="C581" s="31"/>
      <c r="E581" s="31"/>
    </row>
    <row r="582" spans="1:5" ht="15.75" customHeight="1">
      <c r="A582" s="31"/>
      <c r="C582" s="31"/>
      <c r="E582" s="31"/>
    </row>
    <row r="583" spans="1:5" ht="15.75" customHeight="1">
      <c r="A583" s="31"/>
      <c r="C583" s="31"/>
      <c r="E583" s="31"/>
    </row>
    <row r="584" spans="1:5" ht="15.75" customHeight="1">
      <c r="A584" s="31"/>
      <c r="C584" s="31"/>
      <c r="E584" s="31"/>
    </row>
    <row r="585" spans="1:5" ht="15.75" customHeight="1">
      <c r="A585" s="31"/>
      <c r="C585" s="31"/>
      <c r="E585" s="31"/>
    </row>
    <row r="586" spans="1:5" ht="15.75" customHeight="1">
      <c r="A586" s="31"/>
      <c r="C586" s="31"/>
      <c r="E586" s="31"/>
    </row>
    <row r="587" spans="1:5" ht="15.75" customHeight="1">
      <c r="A587" s="31"/>
      <c r="C587" s="31"/>
      <c r="E587" s="31"/>
    </row>
    <row r="588" spans="1:5" ht="15.75" customHeight="1">
      <c r="A588" s="31"/>
      <c r="C588" s="31"/>
      <c r="E588" s="31"/>
    </row>
    <row r="589" spans="1:5" ht="15.75" customHeight="1">
      <c r="A589" s="31"/>
      <c r="C589" s="31"/>
      <c r="E589" s="31"/>
    </row>
    <row r="590" spans="1:5" ht="15.75" customHeight="1">
      <c r="A590" s="31"/>
      <c r="C590" s="31"/>
      <c r="E590" s="31"/>
    </row>
    <row r="591" spans="1:5" ht="15.75" customHeight="1">
      <c r="A591" s="31"/>
      <c r="C591" s="31"/>
      <c r="E591" s="31"/>
    </row>
    <row r="592" spans="1:5" ht="15.75" customHeight="1">
      <c r="A592" s="31"/>
      <c r="C592" s="31"/>
      <c r="E592" s="31"/>
    </row>
    <row r="593" spans="1:5" ht="15.75" customHeight="1">
      <c r="A593" s="31"/>
      <c r="C593" s="31"/>
      <c r="E593" s="31"/>
    </row>
    <row r="594" spans="1:5" ht="15.75" customHeight="1">
      <c r="A594" s="31"/>
      <c r="C594" s="31"/>
      <c r="E594" s="31"/>
    </row>
    <row r="595" spans="1:5" ht="15.75" customHeight="1">
      <c r="A595" s="31"/>
      <c r="C595" s="31"/>
      <c r="E595" s="31"/>
    </row>
    <row r="596" spans="1:5" ht="15.75" customHeight="1">
      <c r="A596" s="31"/>
      <c r="C596" s="31"/>
      <c r="E596" s="31"/>
    </row>
    <row r="597" spans="1:5" ht="15.75" customHeight="1">
      <c r="A597" s="31"/>
      <c r="C597" s="31"/>
      <c r="E597" s="31"/>
    </row>
    <row r="598" spans="1:5" ht="15.75" customHeight="1">
      <c r="A598" s="31"/>
      <c r="C598" s="31"/>
      <c r="E598" s="31"/>
    </row>
    <row r="599" spans="1:5" ht="15.75" customHeight="1">
      <c r="A599" s="31"/>
      <c r="C599" s="31"/>
      <c r="E599" s="31"/>
    </row>
    <row r="600" spans="1:5" ht="15.75" customHeight="1">
      <c r="A600" s="31"/>
      <c r="C600" s="31"/>
      <c r="E600" s="31"/>
    </row>
    <row r="601" spans="1:5" ht="15.75" customHeight="1">
      <c r="A601" s="31"/>
      <c r="C601" s="31"/>
      <c r="E601" s="31"/>
    </row>
    <row r="602" spans="1:5" ht="15.75" customHeight="1">
      <c r="A602" s="31"/>
      <c r="C602" s="31"/>
      <c r="E602" s="31"/>
    </row>
    <row r="603" spans="1:5" ht="15.75" customHeight="1">
      <c r="A603" s="31"/>
      <c r="C603" s="31"/>
      <c r="E603" s="31"/>
    </row>
    <row r="604" spans="1:5" ht="15.75" customHeight="1">
      <c r="A604" s="31"/>
      <c r="C604" s="31"/>
      <c r="E604" s="31"/>
    </row>
    <row r="605" spans="1:5" ht="15.75" customHeight="1">
      <c r="A605" s="31"/>
      <c r="C605" s="31"/>
      <c r="E605" s="31"/>
    </row>
    <row r="606" spans="1:5" ht="15.75" customHeight="1">
      <c r="A606" s="31"/>
      <c r="C606" s="31"/>
      <c r="E606" s="31"/>
    </row>
    <row r="607" spans="1:5" ht="15.75" customHeight="1">
      <c r="A607" s="31"/>
      <c r="C607" s="31"/>
      <c r="E607" s="31"/>
    </row>
    <row r="608" spans="1:5" ht="15.75" customHeight="1">
      <c r="A608" s="31"/>
      <c r="C608" s="31"/>
      <c r="E608" s="31"/>
    </row>
    <row r="609" spans="1:5" ht="15.75" customHeight="1">
      <c r="A609" s="31"/>
      <c r="C609" s="31"/>
      <c r="E609" s="31"/>
    </row>
    <row r="610" spans="1:5" ht="15.75" customHeight="1">
      <c r="A610" s="31"/>
      <c r="C610" s="31"/>
      <c r="E610" s="31"/>
    </row>
    <row r="611" spans="1:5" ht="15.75" customHeight="1">
      <c r="A611" s="31"/>
      <c r="C611" s="31"/>
      <c r="E611" s="31"/>
    </row>
    <row r="612" spans="1:5" ht="15.75" customHeight="1">
      <c r="A612" s="31"/>
      <c r="C612" s="31"/>
      <c r="E612" s="31"/>
    </row>
    <row r="613" spans="1:5" ht="15.75" customHeight="1">
      <c r="A613" s="31"/>
      <c r="C613" s="31"/>
      <c r="E613" s="31"/>
    </row>
    <row r="614" spans="1:5" ht="15.75" customHeight="1">
      <c r="A614" s="31"/>
      <c r="C614" s="31"/>
      <c r="E614" s="31"/>
    </row>
    <row r="615" spans="1:5" ht="15.75" customHeight="1">
      <c r="A615" s="31"/>
      <c r="C615" s="31"/>
      <c r="E615" s="31"/>
    </row>
    <row r="616" spans="1:5" ht="15.75" customHeight="1">
      <c r="A616" s="31"/>
      <c r="C616" s="31"/>
      <c r="E616" s="31"/>
    </row>
    <row r="617" spans="1:5" ht="15.75" customHeight="1">
      <c r="A617" s="31"/>
      <c r="C617" s="31"/>
      <c r="E617" s="31"/>
    </row>
    <row r="618" spans="1:5" ht="15.75" customHeight="1">
      <c r="A618" s="31"/>
      <c r="C618" s="31"/>
      <c r="E618" s="31"/>
    </row>
    <row r="619" spans="1:5" ht="15.75" customHeight="1">
      <c r="A619" s="31"/>
      <c r="C619" s="31"/>
      <c r="E619" s="31"/>
    </row>
    <row r="620" spans="1:5" ht="15.75" customHeight="1">
      <c r="A620" s="31"/>
      <c r="C620" s="31"/>
      <c r="E620" s="31"/>
    </row>
    <row r="621" spans="1:5" ht="15.75" customHeight="1">
      <c r="A621" s="31"/>
      <c r="C621" s="31"/>
      <c r="E621" s="31"/>
    </row>
    <row r="622" spans="1:5" ht="15.75" customHeight="1">
      <c r="A622" s="31"/>
      <c r="C622" s="31"/>
      <c r="E622" s="31"/>
    </row>
    <row r="623" spans="1:5" ht="15.75" customHeight="1">
      <c r="A623" s="31"/>
      <c r="C623" s="31"/>
      <c r="E623" s="31"/>
    </row>
    <row r="624" spans="1:5" ht="15.75" customHeight="1">
      <c r="A624" s="31"/>
      <c r="C624" s="31"/>
      <c r="E624" s="31"/>
    </row>
    <row r="625" spans="1:5" ht="15.75" customHeight="1">
      <c r="A625" s="31"/>
      <c r="C625" s="31"/>
      <c r="E625" s="31"/>
    </row>
    <row r="626" spans="1:5" ht="15.75" customHeight="1">
      <c r="A626" s="31"/>
      <c r="C626" s="31"/>
      <c r="E626" s="31"/>
    </row>
    <row r="627" spans="1:5" ht="15.75" customHeight="1">
      <c r="A627" s="31"/>
      <c r="C627" s="31"/>
      <c r="E627" s="31"/>
    </row>
    <row r="628" spans="1:5" ht="15.75" customHeight="1">
      <c r="A628" s="31"/>
      <c r="C628" s="31"/>
      <c r="E628" s="31"/>
    </row>
    <row r="629" spans="1:5" ht="15.75" customHeight="1">
      <c r="A629" s="31"/>
      <c r="C629" s="31"/>
      <c r="E629" s="31"/>
    </row>
    <row r="630" spans="1:5" ht="15.75" customHeight="1">
      <c r="A630" s="31"/>
      <c r="C630" s="31"/>
      <c r="E630" s="31"/>
    </row>
    <row r="631" spans="1:5" ht="15.75" customHeight="1">
      <c r="A631" s="31"/>
      <c r="C631" s="31"/>
      <c r="E631" s="31"/>
    </row>
    <row r="632" spans="1:5" ht="15.75" customHeight="1">
      <c r="A632" s="31"/>
      <c r="C632" s="31"/>
      <c r="E632" s="31"/>
    </row>
    <row r="633" spans="1:5" ht="15.75" customHeight="1">
      <c r="A633" s="31"/>
      <c r="C633" s="31"/>
      <c r="E633" s="31"/>
    </row>
    <row r="634" spans="1:5" ht="15.75" customHeight="1">
      <c r="A634" s="31"/>
      <c r="C634" s="31"/>
      <c r="E634" s="31"/>
    </row>
    <row r="635" spans="1:5" ht="15.75" customHeight="1">
      <c r="A635" s="31"/>
      <c r="C635" s="31"/>
      <c r="E635" s="31"/>
    </row>
    <row r="636" spans="1:5" ht="15.75" customHeight="1">
      <c r="A636" s="31"/>
      <c r="C636" s="31"/>
      <c r="E636" s="31"/>
    </row>
    <row r="637" spans="1:5" ht="15.75" customHeight="1">
      <c r="A637" s="31"/>
      <c r="C637" s="31"/>
      <c r="E637" s="31"/>
    </row>
    <row r="638" spans="1:5" ht="15.75" customHeight="1">
      <c r="A638" s="31"/>
      <c r="C638" s="31"/>
      <c r="E638" s="31"/>
    </row>
    <row r="639" spans="1:5" ht="15.75" customHeight="1">
      <c r="A639" s="31"/>
      <c r="C639" s="31"/>
      <c r="E639" s="31"/>
    </row>
    <row r="640" spans="1:5" ht="15.75" customHeight="1">
      <c r="A640" s="31"/>
      <c r="C640" s="31"/>
      <c r="E640" s="31"/>
    </row>
    <row r="641" spans="1:5" ht="15.75" customHeight="1">
      <c r="A641" s="31"/>
      <c r="C641" s="31"/>
      <c r="E641" s="31"/>
    </row>
    <row r="642" spans="1:5" ht="15.75" customHeight="1">
      <c r="A642" s="31"/>
      <c r="C642" s="31"/>
      <c r="E642" s="31"/>
    </row>
    <row r="643" spans="1:5" ht="15.75" customHeight="1">
      <c r="A643" s="31"/>
      <c r="C643" s="31"/>
      <c r="E643" s="31"/>
    </row>
    <row r="644" spans="1:5" ht="15.75" customHeight="1">
      <c r="A644" s="31"/>
      <c r="C644" s="31"/>
      <c r="E644" s="31"/>
    </row>
    <row r="645" spans="1:5" ht="15.75" customHeight="1">
      <c r="A645" s="31"/>
      <c r="C645" s="31"/>
      <c r="E645" s="31"/>
    </row>
    <row r="646" spans="1:5" ht="15.75" customHeight="1">
      <c r="A646" s="31"/>
      <c r="C646" s="31"/>
      <c r="E646" s="31"/>
    </row>
    <row r="647" spans="1:5" ht="15.75" customHeight="1">
      <c r="A647" s="31"/>
      <c r="C647" s="31"/>
      <c r="E647" s="31"/>
    </row>
    <row r="648" spans="1:5" ht="15.75" customHeight="1">
      <c r="A648" s="31"/>
      <c r="C648" s="31"/>
      <c r="E648" s="31"/>
    </row>
    <row r="649" spans="1:5" ht="15.75" customHeight="1">
      <c r="A649" s="31"/>
      <c r="C649" s="31"/>
      <c r="E649" s="31"/>
    </row>
    <row r="650" spans="1:5" ht="15.75" customHeight="1">
      <c r="A650" s="31"/>
      <c r="C650" s="31"/>
      <c r="E650" s="31"/>
    </row>
    <row r="651" spans="1:5" ht="15.75" customHeight="1">
      <c r="A651" s="31"/>
      <c r="C651" s="31"/>
      <c r="E651" s="31"/>
    </row>
    <row r="652" spans="1:5" ht="15.75" customHeight="1">
      <c r="A652" s="31"/>
      <c r="C652" s="31"/>
      <c r="E652" s="31"/>
    </row>
    <row r="653" spans="1:5" ht="15.75" customHeight="1">
      <c r="A653" s="31"/>
      <c r="C653" s="31"/>
      <c r="E653" s="31"/>
    </row>
    <row r="654" spans="1:5" ht="15.75" customHeight="1">
      <c r="A654" s="31"/>
      <c r="C654" s="31"/>
      <c r="E654" s="31"/>
    </row>
    <row r="655" spans="1:5" ht="15.75" customHeight="1">
      <c r="A655" s="31"/>
      <c r="C655" s="31"/>
      <c r="E655" s="31"/>
    </row>
    <row r="656" spans="1:5" ht="15.75" customHeight="1">
      <c r="A656" s="31"/>
      <c r="C656" s="31"/>
      <c r="E656" s="31"/>
    </row>
    <row r="657" spans="1:5" ht="15.75" customHeight="1">
      <c r="A657" s="31"/>
      <c r="C657" s="31"/>
      <c r="E657" s="31"/>
    </row>
    <row r="658" spans="1:5" ht="15.75" customHeight="1">
      <c r="A658" s="31"/>
      <c r="C658" s="31"/>
      <c r="E658" s="31"/>
    </row>
    <row r="659" spans="1:5" ht="15.75" customHeight="1">
      <c r="A659" s="31"/>
      <c r="C659" s="31"/>
      <c r="E659" s="31"/>
    </row>
    <row r="660" spans="1:5" ht="15.75" customHeight="1">
      <c r="A660" s="31"/>
      <c r="C660" s="31"/>
      <c r="E660" s="31"/>
    </row>
    <row r="661" spans="1:5" ht="15.75" customHeight="1">
      <c r="A661" s="31"/>
      <c r="C661" s="31"/>
      <c r="E661" s="31"/>
    </row>
    <row r="662" spans="1:5" ht="15.75" customHeight="1">
      <c r="A662" s="31"/>
      <c r="C662" s="31"/>
      <c r="E662" s="31"/>
    </row>
    <row r="663" spans="1:5" ht="15.75" customHeight="1">
      <c r="A663" s="31"/>
      <c r="C663" s="31"/>
      <c r="E663" s="31"/>
    </row>
    <row r="664" spans="1:5" ht="15.75" customHeight="1">
      <c r="A664" s="31"/>
      <c r="C664" s="31"/>
      <c r="E664" s="31"/>
    </row>
    <row r="665" spans="1:5" ht="15.75" customHeight="1">
      <c r="A665" s="31"/>
      <c r="C665" s="31"/>
      <c r="E665" s="31"/>
    </row>
    <row r="666" spans="1:5" ht="15.75" customHeight="1">
      <c r="A666" s="31"/>
      <c r="C666" s="31"/>
      <c r="E666" s="31"/>
    </row>
    <row r="667" spans="1:5" ht="15.75" customHeight="1">
      <c r="A667" s="31"/>
      <c r="C667" s="31"/>
      <c r="E667" s="31"/>
    </row>
    <row r="668" spans="1:5" ht="15.75" customHeight="1">
      <c r="A668" s="31"/>
      <c r="C668" s="31"/>
      <c r="E668" s="31"/>
    </row>
    <row r="669" spans="1:5" ht="15.75" customHeight="1">
      <c r="A669" s="31"/>
      <c r="C669" s="31"/>
      <c r="E669" s="31"/>
    </row>
    <row r="670" spans="1:5" ht="15.75" customHeight="1">
      <c r="A670" s="31"/>
      <c r="C670" s="31"/>
      <c r="E670" s="31"/>
    </row>
    <row r="671" spans="1:5" ht="15.75" customHeight="1">
      <c r="A671" s="31"/>
      <c r="C671" s="31"/>
      <c r="E671" s="31"/>
    </row>
    <row r="672" spans="1:5" ht="15.75" customHeight="1">
      <c r="A672" s="31"/>
      <c r="C672" s="31"/>
      <c r="E672" s="31"/>
    </row>
    <row r="673" spans="1:5" ht="15.75" customHeight="1">
      <c r="A673" s="31"/>
      <c r="C673" s="31"/>
      <c r="E673" s="31"/>
    </row>
    <row r="674" spans="1:5" ht="15.75" customHeight="1">
      <c r="A674" s="31"/>
      <c r="C674" s="31"/>
      <c r="E674" s="31"/>
    </row>
    <row r="675" spans="1:5" ht="15.75" customHeight="1">
      <c r="A675" s="31"/>
      <c r="C675" s="31"/>
      <c r="E675" s="31"/>
    </row>
    <row r="676" spans="1:5" ht="15.75" customHeight="1">
      <c r="A676" s="31"/>
      <c r="C676" s="31"/>
      <c r="E676" s="31"/>
    </row>
    <row r="677" spans="1:5" ht="15.75" customHeight="1">
      <c r="A677" s="31"/>
      <c r="C677" s="31"/>
      <c r="E677" s="31"/>
    </row>
    <row r="678" spans="1:5" ht="15.75" customHeight="1">
      <c r="A678" s="31"/>
      <c r="C678" s="31"/>
      <c r="E678" s="31"/>
    </row>
    <row r="679" spans="1:5" ht="15.75" customHeight="1">
      <c r="A679" s="31"/>
      <c r="C679" s="31"/>
      <c r="E679" s="31"/>
    </row>
    <row r="680" spans="1:5" ht="15.75" customHeight="1">
      <c r="A680" s="31"/>
      <c r="C680" s="31"/>
      <c r="E680" s="31"/>
    </row>
    <row r="681" spans="1:5" ht="15.75" customHeight="1">
      <c r="A681" s="31"/>
      <c r="C681" s="31"/>
      <c r="E681" s="31"/>
    </row>
    <row r="682" spans="1:5" ht="15.75" customHeight="1">
      <c r="A682" s="31"/>
      <c r="C682" s="31"/>
      <c r="E682" s="31"/>
    </row>
    <row r="683" spans="1:5" ht="15.75" customHeight="1">
      <c r="A683" s="31"/>
      <c r="C683" s="31"/>
      <c r="E683" s="31"/>
    </row>
    <row r="684" spans="1:5" ht="15.75" customHeight="1">
      <c r="A684" s="31"/>
      <c r="C684" s="31"/>
      <c r="E684" s="31"/>
    </row>
    <row r="685" spans="1:5" ht="15.75" customHeight="1">
      <c r="A685" s="31"/>
      <c r="C685" s="31"/>
      <c r="E685" s="31"/>
    </row>
    <row r="686" spans="1:5" ht="15.75" customHeight="1">
      <c r="A686" s="31"/>
      <c r="C686" s="31"/>
      <c r="E686" s="31"/>
    </row>
    <row r="687" spans="1:5" ht="15.75" customHeight="1">
      <c r="A687" s="31"/>
      <c r="C687" s="31"/>
      <c r="E687" s="31"/>
    </row>
    <row r="688" spans="1:5" ht="15.75" customHeight="1">
      <c r="A688" s="31"/>
      <c r="C688" s="31"/>
      <c r="E688" s="31"/>
    </row>
    <row r="689" spans="1:5" ht="15.75" customHeight="1">
      <c r="A689" s="31"/>
      <c r="C689" s="31"/>
      <c r="E689" s="31"/>
    </row>
    <row r="690" spans="1:5" ht="15.75" customHeight="1">
      <c r="A690" s="31"/>
      <c r="C690" s="31"/>
      <c r="E690" s="31"/>
    </row>
    <row r="691" spans="1:5" ht="15.75" customHeight="1">
      <c r="A691" s="31"/>
      <c r="C691" s="31"/>
      <c r="E691" s="31"/>
    </row>
    <row r="692" spans="1:5" ht="15.75" customHeight="1">
      <c r="A692" s="31"/>
      <c r="C692" s="31"/>
      <c r="E692" s="31"/>
    </row>
    <row r="693" spans="1:5" ht="15.75" customHeight="1">
      <c r="A693" s="31"/>
      <c r="C693" s="31"/>
      <c r="E693" s="31"/>
    </row>
    <row r="694" spans="1:5" ht="15.75" customHeight="1">
      <c r="A694" s="31"/>
      <c r="C694" s="31"/>
      <c r="E694" s="31"/>
    </row>
    <row r="695" spans="1:5" ht="15.75" customHeight="1">
      <c r="A695" s="31"/>
      <c r="C695" s="31"/>
      <c r="E695" s="31"/>
    </row>
    <row r="696" spans="1:5" ht="15.75" customHeight="1">
      <c r="A696" s="31"/>
      <c r="C696" s="31"/>
      <c r="E696" s="31"/>
    </row>
    <row r="697" spans="1:5" ht="15.75" customHeight="1">
      <c r="A697" s="31"/>
      <c r="C697" s="31"/>
      <c r="E697" s="31"/>
    </row>
    <row r="698" spans="1:5" ht="15.75" customHeight="1">
      <c r="A698" s="31"/>
      <c r="C698" s="31"/>
      <c r="E698" s="31"/>
    </row>
    <row r="699" spans="1:5" ht="15.75" customHeight="1">
      <c r="A699" s="31"/>
      <c r="C699" s="31"/>
      <c r="E699" s="31"/>
    </row>
    <row r="700" spans="1:5" ht="15.75" customHeight="1">
      <c r="A700" s="31"/>
      <c r="C700" s="31"/>
      <c r="E700" s="31"/>
    </row>
    <row r="701" spans="1:5" ht="15.75" customHeight="1">
      <c r="A701" s="31"/>
      <c r="C701" s="31"/>
      <c r="E701" s="31"/>
    </row>
    <row r="702" spans="1:5" ht="15.75" customHeight="1">
      <c r="A702" s="31"/>
      <c r="C702" s="31"/>
      <c r="E702" s="31"/>
    </row>
    <row r="703" spans="1:5" ht="15.75" customHeight="1">
      <c r="A703" s="31"/>
      <c r="C703" s="31"/>
      <c r="E703" s="31"/>
    </row>
    <row r="704" spans="1:5" ht="15.75" customHeight="1">
      <c r="A704" s="31"/>
      <c r="C704" s="31"/>
      <c r="E704" s="31"/>
    </row>
    <row r="705" spans="1:5" ht="15.75" customHeight="1">
      <c r="A705" s="31"/>
      <c r="C705" s="31"/>
      <c r="E705" s="31"/>
    </row>
    <row r="706" spans="1:5" ht="15.75" customHeight="1">
      <c r="A706" s="31"/>
      <c r="C706" s="31"/>
      <c r="E706" s="31"/>
    </row>
    <row r="707" spans="1:5" ht="15.75" customHeight="1">
      <c r="A707" s="31"/>
      <c r="C707" s="31"/>
      <c r="E707" s="31"/>
    </row>
    <row r="708" spans="1:5" ht="15.75" customHeight="1">
      <c r="A708" s="31"/>
      <c r="C708" s="31"/>
      <c r="E708" s="31"/>
    </row>
    <row r="709" spans="1:5" ht="15.75" customHeight="1">
      <c r="A709" s="31"/>
      <c r="C709" s="31"/>
      <c r="E709" s="31"/>
    </row>
    <row r="710" spans="1:5" ht="15.75" customHeight="1">
      <c r="A710" s="31"/>
      <c r="C710" s="31"/>
      <c r="E710" s="31"/>
    </row>
    <row r="711" spans="1:5" ht="15.75" customHeight="1">
      <c r="A711" s="31"/>
      <c r="C711" s="31"/>
      <c r="E711" s="31"/>
    </row>
    <row r="712" spans="1:5" ht="15.75" customHeight="1">
      <c r="A712" s="31"/>
      <c r="C712" s="31"/>
      <c r="E712" s="31"/>
    </row>
    <row r="713" spans="1:5" ht="15.75" customHeight="1">
      <c r="A713" s="31"/>
      <c r="C713" s="31"/>
      <c r="E713" s="31"/>
    </row>
    <row r="714" spans="1:5" ht="15.75" customHeight="1">
      <c r="A714" s="31"/>
      <c r="C714" s="31"/>
      <c r="E714" s="31"/>
    </row>
    <row r="715" spans="1:5" ht="15.75" customHeight="1">
      <c r="A715" s="31"/>
      <c r="C715" s="31"/>
      <c r="E715" s="31"/>
    </row>
    <row r="716" spans="1:5" ht="15.75" customHeight="1">
      <c r="A716" s="31"/>
      <c r="C716" s="31"/>
      <c r="E716" s="31"/>
    </row>
    <row r="717" spans="1:5" ht="15.75" customHeight="1">
      <c r="A717" s="31"/>
      <c r="C717" s="31"/>
      <c r="E717" s="31"/>
    </row>
    <row r="718" spans="1:5" ht="15.75" customHeight="1">
      <c r="A718" s="31"/>
      <c r="C718" s="31"/>
      <c r="E718" s="31"/>
    </row>
    <row r="719" spans="1:5" ht="15.75" customHeight="1">
      <c r="A719" s="31"/>
      <c r="C719" s="31"/>
      <c r="E719" s="31"/>
    </row>
    <row r="720" spans="1:5" ht="15.75" customHeight="1">
      <c r="A720" s="31"/>
      <c r="C720" s="31"/>
      <c r="E720" s="31"/>
    </row>
    <row r="721" spans="1:5" ht="15.75" customHeight="1">
      <c r="A721" s="31"/>
      <c r="C721" s="31"/>
      <c r="E721" s="31"/>
    </row>
    <row r="722" spans="1:5" ht="15.75" customHeight="1">
      <c r="A722" s="31"/>
      <c r="C722" s="31"/>
      <c r="E722" s="31"/>
    </row>
    <row r="723" spans="1:5" ht="15.75" customHeight="1">
      <c r="A723" s="31"/>
      <c r="C723" s="31"/>
      <c r="E723" s="31"/>
    </row>
    <row r="724" spans="1:5" ht="15.75" customHeight="1">
      <c r="A724" s="31"/>
      <c r="C724" s="31"/>
      <c r="E724" s="31"/>
    </row>
    <row r="725" spans="1:5" ht="15.75" customHeight="1">
      <c r="A725" s="31"/>
      <c r="C725" s="31"/>
      <c r="E725" s="31"/>
    </row>
    <row r="726" spans="1:5" ht="15.75" customHeight="1">
      <c r="A726" s="31"/>
      <c r="C726" s="31"/>
      <c r="E726" s="31"/>
    </row>
    <row r="727" spans="1:5" ht="15.75" customHeight="1">
      <c r="A727" s="31"/>
      <c r="C727" s="31"/>
      <c r="E727" s="31"/>
    </row>
    <row r="728" spans="1:5" ht="15.75" customHeight="1">
      <c r="A728" s="31"/>
      <c r="C728" s="31"/>
      <c r="E728" s="31"/>
    </row>
    <row r="729" spans="1:5" ht="15.75" customHeight="1">
      <c r="A729" s="31"/>
      <c r="C729" s="31"/>
      <c r="E729" s="31"/>
    </row>
    <row r="730" spans="1:5" ht="15.75" customHeight="1">
      <c r="A730" s="31"/>
      <c r="C730" s="31"/>
      <c r="E730" s="31"/>
    </row>
    <row r="731" spans="1:5" ht="15.75" customHeight="1">
      <c r="A731" s="31"/>
      <c r="C731" s="31"/>
      <c r="E731" s="31"/>
    </row>
    <row r="732" spans="1:5" ht="15.75" customHeight="1">
      <c r="A732" s="31"/>
      <c r="C732" s="31"/>
      <c r="E732" s="31"/>
    </row>
    <row r="733" spans="1:5" ht="15.75" customHeight="1">
      <c r="A733" s="31"/>
      <c r="C733" s="31"/>
      <c r="E733" s="31"/>
    </row>
    <row r="734" spans="1:5" ht="15.75" customHeight="1">
      <c r="A734" s="31"/>
      <c r="C734" s="31"/>
      <c r="E734" s="31"/>
    </row>
    <row r="735" spans="1:5" ht="15.75" customHeight="1">
      <c r="A735" s="31"/>
      <c r="C735" s="31"/>
      <c r="E735" s="31"/>
    </row>
    <row r="736" spans="1:5" ht="15.75" customHeight="1">
      <c r="A736" s="31"/>
      <c r="C736" s="31"/>
      <c r="E736" s="31"/>
    </row>
    <row r="737" spans="1:5" ht="15.75" customHeight="1">
      <c r="A737" s="31"/>
      <c r="C737" s="31"/>
      <c r="E737" s="31"/>
    </row>
    <row r="738" spans="1:5" ht="15.75" customHeight="1">
      <c r="A738" s="31"/>
      <c r="C738" s="31"/>
      <c r="E738" s="31"/>
    </row>
    <row r="739" spans="1:5" ht="15.75" customHeight="1">
      <c r="A739" s="31"/>
      <c r="C739" s="31"/>
      <c r="E739" s="31"/>
    </row>
    <row r="740" spans="1:5" ht="15.75" customHeight="1">
      <c r="A740" s="31"/>
      <c r="C740" s="31"/>
      <c r="E740" s="31"/>
    </row>
    <row r="741" spans="1:5" ht="15.75" customHeight="1">
      <c r="A741" s="31"/>
      <c r="C741" s="31"/>
      <c r="E741" s="31"/>
    </row>
    <row r="742" spans="1:5" ht="15.75" customHeight="1">
      <c r="A742" s="31"/>
      <c r="C742" s="31"/>
      <c r="E742" s="31"/>
    </row>
    <row r="743" spans="1:5" ht="15.75" customHeight="1">
      <c r="A743" s="31"/>
      <c r="C743" s="31"/>
      <c r="E743" s="31"/>
    </row>
    <row r="744" spans="1:5" ht="15.75" customHeight="1">
      <c r="A744" s="31"/>
      <c r="C744" s="31"/>
      <c r="E744" s="31"/>
    </row>
    <row r="745" spans="1:5" ht="15.75" customHeight="1">
      <c r="A745" s="31"/>
      <c r="C745" s="31"/>
      <c r="E745" s="31"/>
    </row>
    <row r="746" spans="1:5" ht="15.75" customHeight="1">
      <c r="A746" s="31"/>
      <c r="C746" s="31"/>
      <c r="E746" s="31"/>
    </row>
    <row r="747" spans="1:5" ht="15.75" customHeight="1">
      <c r="A747" s="31"/>
      <c r="C747" s="31"/>
      <c r="E747" s="31"/>
    </row>
    <row r="748" spans="1:5" ht="15.75" customHeight="1">
      <c r="A748" s="31"/>
      <c r="C748" s="31"/>
      <c r="E748" s="31"/>
    </row>
    <row r="749" spans="1:5" ht="15.75" customHeight="1">
      <c r="A749" s="31"/>
      <c r="C749" s="31"/>
      <c r="E749" s="31"/>
    </row>
    <row r="750" spans="1:5" ht="15.75" customHeight="1">
      <c r="A750" s="31"/>
      <c r="C750" s="31"/>
      <c r="E750" s="31"/>
    </row>
    <row r="751" spans="1:5" ht="15.75" customHeight="1">
      <c r="A751" s="31"/>
      <c r="C751" s="31"/>
      <c r="E751" s="31"/>
    </row>
    <row r="752" spans="1:5" ht="15.75" customHeight="1">
      <c r="A752" s="31"/>
      <c r="C752" s="31"/>
      <c r="E752" s="31"/>
    </row>
    <row r="753" spans="1:5" ht="15.75" customHeight="1">
      <c r="A753" s="31"/>
      <c r="C753" s="31"/>
      <c r="E753" s="31"/>
    </row>
    <row r="754" spans="1:5" ht="15.75" customHeight="1">
      <c r="A754" s="31"/>
      <c r="C754" s="31"/>
      <c r="E754" s="31"/>
    </row>
    <row r="755" spans="1:5" ht="15.75" customHeight="1">
      <c r="A755" s="31"/>
      <c r="C755" s="31"/>
      <c r="E755" s="31"/>
    </row>
    <row r="756" spans="1:5" ht="15.75" customHeight="1">
      <c r="A756" s="31"/>
      <c r="C756" s="31"/>
      <c r="E756" s="31"/>
    </row>
    <row r="757" spans="1:5" ht="15.75" customHeight="1">
      <c r="A757" s="31"/>
      <c r="C757" s="31"/>
      <c r="E757" s="31"/>
    </row>
    <row r="758" spans="1:5" ht="15.75" customHeight="1">
      <c r="A758" s="31"/>
      <c r="C758" s="31"/>
      <c r="E758" s="31"/>
    </row>
    <row r="759" spans="1:5" ht="15.75" customHeight="1">
      <c r="A759" s="31"/>
      <c r="C759" s="31"/>
      <c r="E759" s="31"/>
    </row>
    <row r="760" spans="1:5" ht="15.75" customHeight="1">
      <c r="A760" s="31"/>
      <c r="C760" s="31"/>
      <c r="E760" s="31"/>
    </row>
    <row r="761" spans="1:5" ht="15.75" customHeight="1">
      <c r="A761" s="31"/>
      <c r="C761" s="31"/>
      <c r="E761" s="31"/>
    </row>
    <row r="762" spans="1:5" ht="15.75" customHeight="1">
      <c r="A762" s="31"/>
      <c r="C762" s="31"/>
      <c r="E762" s="31"/>
    </row>
    <row r="763" spans="1:5" ht="15.75" customHeight="1">
      <c r="A763" s="31"/>
      <c r="C763" s="31"/>
      <c r="E763" s="31"/>
    </row>
    <row r="764" spans="1:5" ht="15.75" customHeight="1">
      <c r="A764" s="31"/>
      <c r="C764" s="31"/>
      <c r="E764" s="31"/>
    </row>
    <row r="765" spans="1:5" ht="15.75" customHeight="1">
      <c r="A765" s="31"/>
      <c r="C765" s="31"/>
      <c r="E765" s="31"/>
    </row>
    <row r="766" spans="1:5" ht="15.75" customHeight="1">
      <c r="A766" s="31"/>
      <c r="C766" s="31"/>
      <c r="E766" s="31"/>
    </row>
    <row r="767" spans="1:5" ht="15.75" customHeight="1">
      <c r="A767" s="31"/>
      <c r="C767" s="31"/>
      <c r="E767" s="31"/>
    </row>
    <row r="768" spans="1:5" ht="15.75" customHeight="1">
      <c r="A768" s="31"/>
      <c r="C768" s="31"/>
      <c r="E768" s="31"/>
    </row>
    <row r="769" spans="1:5" ht="15.75" customHeight="1">
      <c r="A769" s="31"/>
      <c r="C769" s="31"/>
      <c r="E769" s="31"/>
    </row>
    <row r="770" spans="1:5" ht="15.75" customHeight="1">
      <c r="A770" s="31"/>
      <c r="C770" s="31"/>
      <c r="E770" s="31"/>
    </row>
    <row r="771" spans="1:5" ht="15.75" customHeight="1">
      <c r="A771" s="31"/>
      <c r="C771" s="31"/>
      <c r="E771" s="31"/>
    </row>
    <row r="772" spans="1:5" ht="15.75" customHeight="1">
      <c r="A772" s="31"/>
      <c r="C772" s="31"/>
      <c r="E772" s="31"/>
    </row>
    <row r="773" spans="1:5" ht="15.75" customHeight="1">
      <c r="A773" s="31"/>
      <c r="C773" s="31"/>
      <c r="E773" s="31"/>
    </row>
    <row r="774" spans="1:5" ht="15.75" customHeight="1">
      <c r="A774" s="31"/>
      <c r="C774" s="31"/>
      <c r="E774" s="31"/>
    </row>
    <row r="775" spans="1:5" ht="15.75" customHeight="1">
      <c r="A775" s="31"/>
      <c r="C775" s="31"/>
      <c r="E775" s="31"/>
    </row>
    <row r="776" spans="1:5" ht="15.75" customHeight="1">
      <c r="A776" s="31"/>
      <c r="C776" s="31"/>
      <c r="E776" s="31"/>
    </row>
    <row r="777" spans="1:5" ht="15.75" customHeight="1">
      <c r="A777" s="31"/>
      <c r="C777" s="31"/>
      <c r="E777" s="31"/>
    </row>
    <row r="778" spans="1:5" ht="15.75" customHeight="1">
      <c r="A778" s="31"/>
      <c r="C778" s="31"/>
      <c r="E778" s="31"/>
    </row>
    <row r="779" spans="1:5" ht="15.75" customHeight="1">
      <c r="A779" s="31"/>
      <c r="C779" s="31"/>
      <c r="E779" s="31"/>
    </row>
    <row r="780" spans="1:5" ht="15.75" customHeight="1">
      <c r="A780" s="31"/>
      <c r="C780" s="31"/>
      <c r="E780" s="31"/>
    </row>
    <row r="781" spans="1:5" ht="15.75" customHeight="1">
      <c r="A781" s="31"/>
      <c r="C781" s="31"/>
      <c r="E781" s="31"/>
    </row>
    <row r="782" spans="1:5" ht="15.75" customHeight="1">
      <c r="A782" s="31"/>
      <c r="C782" s="31"/>
      <c r="E782" s="31"/>
    </row>
    <row r="783" spans="1:5" ht="15.75" customHeight="1">
      <c r="A783" s="31"/>
      <c r="C783" s="31"/>
      <c r="E783" s="31"/>
    </row>
    <row r="784" spans="1:5" ht="15.75" customHeight="1">
      <c r="A784" s="31"/>
      <c r="C784" s="31"/>
      <c r="E784" s="31"/>
    </row>
    <row r="785" spans="1:5" ht="15.75" customHeight="1">
      <c r="A785" s="31"/>
      <c r="C785" s="31"/>
      <c r="E785" s="31"/>
    </row>
    <row r="786" spans="1:5" ht="15.75" customHeight="1">
      <c r="A786" s="31"/>
      <c r="C786" s="31"/>
      <c r="E786" s="31"/>
    </row>
    <row r="787" spans="1:5" ht="15.75" customHeight="1">
      <c r="A787" s="31"/>
      <c r="C787" s="31"/>
      <c r="E787" s="31"/>
    </row>
    <row r="788" spans="1:5" ht="15.75" customHeight="1">
      <c r="A788" s="31"/>
      <c r="C788" s="31"/>
      <c r="E788" s="31"/>
    </row>
    <row r="789" spans="1:5" ht="15.75" customHeight="1">
      <c r="A789" s="31"/>
      <c r="C789" s="31"/>
      <c r="E789" s="31"/>
    </row>
    <row r="790" spans="1:5" ht="15.75" customHeight="1">
      <c r="A790" s="31"/>
      <c r="C790" s="31"/>
      <c r="E790" s="31"/>
    </row>
    <row r="791" spans="1:5" ht="15.75" customHeight="1">
      <c r="A791" s="31"/>
      <c r="C791" s="31"/>
      <c r="E791" s="31"/>
    </row>
    <row r="792" spans="1:5" ht="15.75" customHeight="1">
      <c r="A792" s="31"/>
      <c r="C792" s="31"/>
      <c r="E792" s="31"/>
    </row>
    <row r="793" spans="1:5" ht="15.75" customHeight="1">
      <c r="A793" s="31"/>
      <c r="C793" s="31"/>
      <c r="E793" s="31"/>
    </row>
    <row r="794" spans="1:5" ht="15.75" customHeight="1">
      <c r="A794" s="31"/>
      <c r="C794" s="31"/>
      <c r="E794" s="31"/>
    </row>
    <row r="795" spans="1:5" ht="15.75" customHeight="1">
      <c r="A795" s="31"/>
      <c r="C795" s="31"/>
      <c r="E795" s="31"/>
    </row>
    <row r="796" spans="1:5" ht="15.75" customHeight="1">
      <c r="A796" s="31"/>
      <c r="C796" s="31"/>
      <c r="E796" s="31"/>
    </row>
    <row r="797" spans="1:5" ht="15.75" customHeight="1">
      <c r="A797" s="31"/>
      <c r="C797" s="31"/>
      <c r="E797" s="31"/>
    </row>
    <row r="798" spans="1:5" ht="15.75" customHeight="1">
      <c r="A798" s="31"/>
      <c r="C798" s="31"/>
      <c r="E798" s="31"/>
    </row>
    <row r="799" spans="1:5" ht="15.75" customHeight="1">
      <c r="A799" s="31"/>
      <c r="C799" s="31"/>
      <c r="E799" s="31"/>
    </row>
    <row r="800" spans="1:5" ht="15.75" customHeight="1">
      <c r="A800" s="31"/>
      <c r="C800" s="31"/>
      <c r="E800" s="31"/>
    </row>
    <row r="801" spans="1:5" ht="15.75" customHeight="1">
      <c r="A801" s="31"/>
      <c r="C801" s="31"/>
      <c r="E801" s="31"/>
    </row>
    <row r="802" spans="1:5" ht="15.75" customHeight="1">
      <c r="A802" s="31"/>
      <c r="C802" s="31"/>
      <c r="E802" s="31"/>
    </row>
    <row r="803" spans="1:5" ht="15.75" customHeight="1">
      <c r="A803" s="31"/>
      <c r="C803" s="31"/>
      <c r="E803" s="31"/>
    </row>
    <row r="804" spans="1:5" ht="15.75" customHeight="1">
      <c r="A804" s="31"/>
      <c r="C804" s="31"/>
      <c r="E804" s="31"/>
    </row>
    <row r="805" spans="1:5" ht="15.75" customHeight="1">
      <c r="A805" s="31"/>
      <c r="C805" s="31"/>
      <c r="E805" s="31"/>
    </row>
    <row r="806" spans="1:5" ht="15.75" customHeight="1">
      <c r="A806" s="31"/>
      <c r="C806" s="31"/>
      <c r="E806" s="31"/>
    </row>
    <row r="807" spans="1:5" ht="15.75" customHeight="1">
      <c r="A807" s="31"/>
      <c r="C807" s="31"/>
      <c r="E807" s="31"/>
    </row>
    <row r="808" spans="1:5" ht="15.75" customHeight="1">
      <c r="A808" s="31"/>
      <c r="C808" s="31"/>
      <c r="E808" s="31"/>
    </row>
    <row r="809" spans="1:5" ht="15.75" customHeight="1">
      <c r="A809" s="31"/>
      <c r="C809" s="31"/>
      <c r="E809" s="31"/>
    </row>
    <row r="810" spans="1:5" ht="15.75" customHeight="1">
      <c r="A810" s="31"/>
      <c r="C810" s="31"/>
      <c r="E810" s="31"/>
    </row>
    <row r="811" spans="1:5" ht="15.75" customHeight="1">
      <c r="A811" s="31"/>
      <c r="C811" s="31"/>
      <c r="E811" s="31"/>
    </row>
    <row r="812" spans="1:5" ht="15.75" customHeight="1">
      <c r="A812" s="31"/>
      <c r="C812" s="31"/>
      <c r="E812" s="31"/>
    </row>
    <row r="813" spans="1:5" ht="15.75" customHeight="1">
      <c r="A813" s="31"/>
      <c r="C813" s="31"/>
      <c r="E813" s="31"/>
    </row>
    <row r="814" spans="1:5" ht="15.75" customHeight="1">
      <c r="A814" s="31"/>
      <c r="C814" s="31"/>
      <c r="E814" s="31"/>
    </row>
    <row r="815" spans="1:5" ht="15.75" customHeight="1">
      <c r="A815" s="31"/>
      <c r="C815" s="31"/>
      <c r="E815" s="31"/>
    </row>
    <row r="816" spans="1:5" ht="15.75" customHeight="1">
      <c r="A816" s="31"/>
      <c r="C816" s="31"/>
      <c r="E816" s="31"/>
    </row>
    <row r="817" spans="1:5" ht="15.75" customHeight="1">
      <c r="A817" s="31"/>
      <c r="C817" s="31"/>
      <c r="E817" s="31"/>
    </row>
    <row r="818" spans="1:5" ht="15.75" customHeight="1">
      <c r="A818" s="31"/>
      <c r="C818" s="31"/>
      <c r="E818" s="31"/>
    </row>
    <row r="819" spans="1:5" ht="15.75" customHeight="1">
      <c r="A819" s="31"/>
      <c r="C819" s="31"/>
      <c r="E819" s="31"/>
    </row>
    <row r="820" spans="1:5" ht="15.75" customHeight="1">
      <c r="A820" s="31"/>
      <c r="C820" s="31"/>
      <c r="E820" s="31"/>
    </row>
    <row r="821" spans="1:5" ht="15.75" customHeight="1">
      <c r="A821" s="31"/>
      <c r="C821" s="31"/>
      <c r="E821" s="31"/>
    </row>
    <row r="822" spans="1:5" ht="15.75" customHeight="1">
      <c r="A822" s="31"/>
      <c r="C822" s="31"/>
      <c r="E822" s="31"/>
    </row>
    <row r="823" spans="1:5" ht="15.75" customHeight="1">
      <c r="A823" s="31"/>
      <c r="C823" s="31"/>
      <c r="E823" s="31"/>
    </row>
    <row r="824" spans="1:5" ht="15.75" customHeight="1">
      <c r="A824" s="31"/>
      <c r="C824" s="31"/>
      <c r="E824" s="31"/>
    </row>
    <row r="825" spans="1:5" ht="15.75" customHeight="1">
      <c r="A825" s="31"/>
      <c r="C825" s="31"/>
      <c r="E825" s="31"/>
    </row>
    <row r="826" spans="1:5" ht="15.75" customHeight="1">
      <c r="A826" s="31"/>
      <c r="C826" s="31"/>
      <c r="E826" s="31"/>
    </row>
    <row r="827" spans="1:5" ht="15.75" customHeight="1">
      <c r="A827" s="31"/>
      <c r="C827" s="31"/>
      <c r="E827" s="31"/>
    </row>
    <row r="828" spans="1:5" ht="15.75" customHeight="1">
      <c r="A828" s="31"/>
      <c r="C828" s="31"/>
      <c r="E828" s="31"/>
    </row>
    <row r="829" spans="1:5" ht="15.75" customHeight="1">
      <c r="A829" s="31"/>
      <c r="C829" s="31"/>
      <c r="E829" s="31"/>
    </row>
    <row r="830" spans="1:5" ht="15.75" customHeight="1">
      <c r="A830" s="31"/>
      <c r="C830" s="31"/>
      <c r="E830" s="31"/>
    </row>
    <row r="831" spans="1:5" ht="15.75" customHeight="1">
      <c r="A831" s="31"/>
      <c r="C831" s="31"/>
      <c r="E831" s="31"/>
    </row>
    <row r="832" spans="1:5" ht="15.75" customHeight="1">
      <c r="A832" s="31"/>
      <c r="C832" s="31"/>
      <c r="E832" s="31"/>
    </row>
    <row r="833" spans="1:5" ht="15.75" customHeight="1">
      <c r="A833" s="31"/>
      <c r="C833" s="31"/>
      <c r="E833" s="31"/>
    </row>
    <row r="834" spans="1:5" ht="15.75" customHeight="1">
      <c r="A834" s="31"/>
      <c r="C834" s="31"/>
      <c r="E834" s="31"/>
    </row>
    <row r="835" spans="1:5" ht="15.75" customHeight="1">
      <c r="A835" s="31"/>
      <c r="C835" s="31"/>
      <c r="E835" s="31"/>
    </row>
    <row r="836" spans="1:5" ht="15.75" customHeight="1">
      <c r="A836" s="31"/>
      <c r="C836" s="31"/>
      <c r="E836" s="31"/>
    </row>
    <row r="837" spans="1:5" ht="15.75" customHeight="1">
      <c r="A837" s="31"/>
      <c r="C837" s="31"/>
      <c r="E837" s="31"/>
    </row>
    <row r="838" spans="1:5" ht="15.75" customHeight="1">
      <c r="A838" s="31"/>
      <c r="C838" s="31"/>
      <c r="E838" s="31"/>
    </row>
    <row r="839" spans="1:5" ht="15.75" customHeight="1">
      <c r="A839" s="31"/>
      <c r="C839" s="31"/>
      <c r="E839" s="31"/>
    </row>
    <row r="840" spans="1:5" ht="15.75" customHeight="1">
      <c r="A840" s="31"/>
      <c r="C840" s="31"/>
      <c r="E840" s="31"/>
    </row>
    <row r="841" spans="1:5" ht="15.75" customHeight="1">
      <c r="A841" s="31"/>
      <c r="C841" s="31"/>
      <c r="E841" s="31"/>
    </row>
    <row r="842" spans="1:5" ht="15.75" customHeight="1">
      <c r="A842" s="31"/>
      <c r="C842" s="31"/>
      <c r="E842" s="31"/>
    </row>
    <row r="843" spans="1:5" ht="15.75" customHeight="1">
      <c r="A843" s="31"/>
      <c r="C843" s="31"/>
      <c r="E843" s="31"/>
    </row>
    <row r="844" spans="1:5" ht="15.75" customHeight="1">
      <c r="A844" s="31"/>
      <c r="C844" s="31"/>
      <c r="E844" s="31"/>
    </row>
    <row r="845" spans="1:5" ht="15.75" customHeight="1">
      <c r="A845" s="31"/>
      <c r="C845" s="31"/>
      <c r="E845" s="31"/>
    </row>
    <row r="846" spans="1:5" ht="15.75" customHeight="1">
      <c r="A846" s="31"/>
      <c r="C846" s="31"/>
      <c r="E846" s="31"/>
    </row>
    <row r="847" spans="1:5" ht="15.75" customHeight="1">
      <c r="A847" s="31"/>
      <c r="C847" s="31"/>
      <c r="E847" s="31"/>
    </row>
    <row r="848" spans="1:5" ht="15.75" customHeight="1">
      <c r="A848" s="31"/>
      <c r="C848" s="31"/>
      <c r="E848" s="31"/>
    </row>
    <row r="849" spans="1:5" ht="15.75" customHeight="1">
      <c r="A849" s="31"/>
      <c r="C849" s="31"/>
      <c r="E849" s="31"/>
    </row>
    <row r="850" spans="1:5" ht="15.75" customHeight="1">
      <c r="A850" s="31"/>
      <c r="C850" s="31"/>
      <c r="E850" s="31"/>
    </row>
    <row r="851" spans="1:5" ht="15.75" customHeight="1">
      <c r="A851" s="31"/>
      <c r="C851" s="31"/>
      <c r="E851" s="31"/>
    </row>
    <row r="852" spans="1:5" ht="15.75" customHeight="1">
      <c r="A852" s="31"/>
      <c r="C852" s="31"/>
      <c r="E852" s="31"/>
    </row>
    <row r="853" spans="1:5" ht="15.75" customHeight="1">
      <c r="A853" s="31"/>
      <c r="C853" s="31"/>
      <c r="E853" s="31"/>
    </row>
    <row r="854" spans="1:5" ht="15.75" customHeight="1">
      <c r="A854" s="31"/>
      <c r="C854" s="31"/>
      <c r="E854" s="31"/>
    </row>
    <row r="855" spans="1:5" ht="15.75" customHeight="1">
      <c r="A855" s="31"/>
      <c r="C855" s="31"/>
      <c r="E855" s="31"/>
    </row>
    <row r="856" spans="1:5" ht="15.75" customHeight="1">
      <c r="A856" s="31"/>
      <c r="C856" s="31"/>
      <c r="E856" s="31"/>
    </row>
    <row r="857" spans="1:5" ht="15.75" customHeight="1">
      <c r="A857" s="31"/>
      <c r="C857" s="31"/>
      <c r="E857" s="31"/>
    </row>
    <row r="858" spans="1:5" ht="15.75" customHeight="1">
      <c r="A858" s="31"/>
      <c r="C858" s="31"/>
      <c r="E858" s="31"/>
    </row>
    <row r="859" spans="1:5" ht="15.75" customHeight="1">
      <c r="A859" s="31"/>
      <c r="C859" s="31"/>
      <c r="E859" s="31"/>
    </row>
    <row r="860" spans="1:5" ht="15.75" customHeight="1">
      <c r="A860" s="31"/>
      <c r="C860" s="31"/>
      <c r="E860" s="31"/>
    </row>
    <row r="861" spans="1:5" ht="15.75" customHeight="1">
      <c r="A861" s="31"/>
      <c r="C861" s="31"/>
      <c r="E861" s="31"/>
    </row>
    <row r="862" spans="1:5" ht="15.75" customHeight="1">
      <c r="A862" s="31"/>
      <c r="C862" s="31"/>
      <c r="E862" s="31"/>
    </row>
    <row r="863" spans="1:5" ht="15.75" customHeight="1">
      <c r="A863" s="31"/>
      <c r="C863" s="31"/>
      <c r="E863" s="31"/>
    </row>
    <row r="864" spans="1:5" ht="15.75" customHeight="1">
      <c r="A864" s="31"/>
      <c r="C864" s="31"/>
      <c r="E864" s="31"/>
    </row>
    <row r="865" spans="1:5" ht="15.75" customHeight="1">
      <c r="A865" s="31"/>
      <c r="C865" s="31"/>
      <c r="E865" s="31"/>
    </row>
    <row r="866" spans="1:5" ht="15.75" customHeight="1">
      <c r="A866" s="31"/>
      <c r="C866" s="31"/>
      <c r="E866" s="31"/>
    </row>
    <row r="867" spans="1:5" ht="15.75" customHeight="1">
      <c r="A867" s="31"/>
      <c r="C867" s="31"/>
      <c r="E867" s="31"/>
    </row>
    <row r="868" spans="1:5" ht="15.75" customHeight="1">
      <c r="A868" s="31"/>
      <c r="C868" s="31"/>
      <c r="E868" s="31"/>
    </row>
    <row r="869" spans="1:5" ht="15.75" customHeight="1">
      <c r="A869" s="31"/>
      <c r="C869" s="31"/>
      <c r="E869" s="31"/>
    </row>
    <row r="870" spans="1:5" ht="15.75" customHeight="1">
      <c r="A870" s="31"/>
      <c r="C870" s="31"/>
      <c r="E870" s="31"/>
    </row>
    <row r="871" spans="1:5" ht="15.75" customHeight="1">
      <c r="A871" s="31"/>
      <c r="C871" s="31"/>
      <c r="E871" s="31"/>
    </row>
    <row r="872" spans="1:5" ht="15.75" customHeight="1">
      <c r="A872" s="31"/>
      <c r="C872" s="31"/>
      <c r="E872" s="31"/>
    </row>
    <row r="873" spans="1:5" ht="15.75" customHeight="1">
      <c r="A873" s="31"/>
      <c r="C873" s="31"/>
      <c r="E873" s="31"/>
    </row>
    <row r="874" spans="1:5" ht="15.75" customHeight="1">
      <c r="A874" s="31"/>
      <c r="C874" s="31"/>
      <c r="E874" s="31"/>
    </row>
    <row r="875" spans="1:5" ht="15.75" customHeight="1">
      <c r="A875" s="31"/>
      <c r="C875" s="31"/>
      <c r="E875" s="31"/>
    </row>
    <row r="876" spans="1:5" ht="15.75" customHeight="1">
      <c r="A876" s="31"/>
      <c r="C876" s="31"/>
      <c r="E876" s="31"/>
    </row>
    <row r="877" spans="1:5" ht="15.75" customHeight="1">
      <c r="A877" s="31"/>
      <c r="C877" s="31"/>
      <c r="E877" s="31"/>
    </row>
    <row r="878" spans="1:5" ht="15.75" customHeight="1">
      <c r="A878" s="31"/>
      <c r="C878" s="31"/>
      <c r="E878" s="31"/>
    </row>
    <row r="879" spans="1:5" ht="15.75" customHeight="1">
      <c r="A879" s="31"/>
      <c r="C879" s="31"/>
      <c r="E879" s="31"/>
    </row>
    <row r="880" spans="1:5" ht="15.75" customHeight="1">
      <c r="A880" s="31"/>
      <c r="C880" s="31"/>
      <c r="E880" s="31"/>
    </row>
    <row r="881" spans="1:5" ht="15.75" customHeight="1">
      <c r="A881" s="31"/>
      <c r="C881" s="31"/>
      <c r="E881" s="31"/>
    </row>
    <row r="882" spans="1:5" ht="15.75" customHeight="1">
      <c r="A882" s="31"/>
      <c r="C882" s="31"/>
      <c r="E882" s="31"/>
    </row>
    <row r="883" spans="1:5" ht="15.75" customHeight="1">
      <c r="A883" s="31"/>
      <c r="C883" s="31"/>
      <c r="E883" s="31"/>
    </row>
    <row r="884" spans="1:5" ht="15.75" customHeight="1">
      <c r="A884" s="31"/>
      <c r="C884" s="31"/>
      <c r="E884" s="31"/>
    </row>
    <row r="885" spans="1:5" ht="15.75" customHeight="1">
      <c r="A885" s="31"/>
      <c r="C885" s="31"/>
      <c r="E885" s="31"/>
    </row>
    <row r="886" spans="1:5" ht="15.75" customHeight="1">
      <c r="A886" s="31"/>
      <c r="C886" s="31"/>
      <c r="E886" s="31"/>
    </row>
    <row r="887" spans="1:5" ht="15.75" customHeight="1">
      <c r="A887" s="31"/>
      <c r="C887" s="31"/>
      <c r="E887" s="31"/>
    </row>
    <row r="888" spans="1:5" ht="15.75" customHeight="1">
      <c r="A888" s="31"/>
      <c r="C888" s="31"/>
      <c r="E888" s="31"/>
    </row>
    <row r="889" spans="1:5" ht="15.75" customHeight="1">
      <c r="A889" s="31"/>
      <c r="C889" s="31"/>
      <c r="E889" s="31"/>
    </row>
    <row r="890" spans="1:5" ht="15.75" customHeight="1">
      <c r="A890" s="31"/>
      <c r="C890" s="31"/>
      <c r="E890" s="31"/>
    </row>
    <row r="891" spans="1:5" ht="15.75" customHeight="1">
      <c r="A891" s="31"/>
      <c r="C891" s="31"/>
      <c r="E891" s="31"/>
    </row>
    <row r="892" spans="1:5" ht="15.75" customHeight="1">
      <c r="A892" s="31"/>
      <c r="C892" s="31"/>
      <c r="E892" s="31"/>
    </row>
    <row r="893" spans="1:5" ht="15.75" customHeight="1">
      <c r="A893" s="31"/>
      <c r="C893" s="31"/>
      <c r="E893" s="31"/>
    </row>
    <row r="894" spans="1:5" ht="15.75" customHeight="1">
      <c r="A894" s="31"/>
      <c r="C894" s="31"/>
      <c r="E894" s="31"/>
    </row>
    <row r="895" spans="1:5" ht="15.75" customHeight="1">
      <c r="A895" s="31"/>
      <c r="C895" s="31"/>
      <c r="E895" s="31"/>
    </row>
    <row r="896" spans="1:5" ht="15.75" customHeight="1">
      <c r="A896" s="31"/>
      <c r="C896" s="31"/>
      <c r="E896" s="31"/>
    </row>
    <row r="897" spans="1:5" ht="15.75" customHeight="1">
      <c r="A897" s="31"/>
      <c r="C897" s="31"/>
      <c r="E897" s="31"/>
    </row>
    <row r="898" spans="1:5" ht="15.75" customHeight="1">
      <c r="A898" s="31"/>
      <c r="C898" s="31"/>
      <c r="E898" s="31"/>
    </row>
    <row r="899" spans="1:5" ht="15.75" customHeight="1">
      <c r="A899" s="31"/>
      <c r="C899" s="31"/>
      <c r="E899" s="31"/>
    </row>
    <row r="900" spans="1:5" ht="15.75" customHeight="1">
      <c r="A900" s="31"/>
      <c r="C900" s="31"/>
      <c r="E900" s="31"/>
    </row>
    <row r="901" spans="1:5" ht="15.75" customHeight="1">
      <c r="A901" s="31"/>
      <c r="C901" s="31"/>
      <c r="E901" s="31"/>
    </row>
    <row r="902" spans="1:5" ht="15.75" customHeight="1">
      <c r="A902" s="31"/>
      <c r="C902" s="31"/>
      <c r="E902" s="31"/>
    </row>
    <row r="903" spans="1:5" ht="15.75" customHeight="1">
      <c r="A903" s="31"/>
      <c r="C903" s="31"/>
      <c r="E903" s="31"/>
    </row>
    <row r="904" spans="1:5" ht="15.75" customHeight="1">
      <c r="A904" s="31"/>
      <c r="C904" s="31"/>
      <c r="E904" s="31"/>
    </row>
    <row r="905" spans="1:5" ht="15.75" customHeight="1">
      <c r="A905" s="31"/>
      <c r="C905" s="31"/>
      <c r="E905" s="31"/>
    </row>
    <row r="906" spans="1:5" ht="15.75" customHeight="1">
      <c r="A906" s="31"/>
      <c r="C906" s="31"/>
      <c r="E906" s="31"/>
    </row>
    <row r="907" spans="1:5" ht="15.75" customHeight="1">
      <c r="A907" s="31"/>
      <c r="C907" s="31"/>
      <c r="E907" s="31"/>
    </row>
    <row r="908" spans="1:5" ht="15.75" customHeight="1">
      <c r="A908" s="31"/>
      <c r="C908" s="31"/>
      <c r="E908" s="31"/>
    </row>
    <row r="909" spans="1:5" ht="15.75" customHeight="1">
      <c r="A909" s="31"/>
      <c r="C909" s="31"/>
      <c r="E909" s="31"/>
    </row>
    <row r="910" spans="1:5" ht="15.75" customHeight="1">
      <c r="A910" s="31"/>
      <c r="C910" s="31"/>
      <c r="E910" s="31"/>
    </row>
    <row r="911" spans="1:5" ht="15.75" customHeight="1">
      <c r="A911" s="31"/>
      <c r="C911" s="31"/>
      <c r="E911" s="31"/>
    </row>
    <row r="912" spans="1:5" ht="15.75" customHeight="1">
      <c r="A912" s="31"/>
      <c r="C912" s="31"/>
      <c r="E912" s="31"/>
    </row>
    <row r="913" spans="1:5" ht="15.75" customHeight="1">
      <c r="A913" s="31"/>
      <c r="C913" s="31"/>
      <c r="E913" s="31"/>
    </row>
    <row r="914" spans="1:5" ht="15.75" customHeight="1">
      <c r="A914" s="31"/>
      <c r="C914" s="31"/>
      <c r="E914" s="31"/>
    </row>
    <row r="915" spans="1:5" ht="15.75" customHeight="1">
      <c r="A915" s="31"/>
      <c r="C915" s="31"/>
      <c r="E915" s="31"/>
    </row>
    <row r="916" spans="1:5" ht="15.75" customHeight="1">
      <c r="A916" s="31"/>
      <c r="C916" s="31"/>
      <c r="E916" s="31"/>
    </row>
    <row r="917" spans="1:5" ht="15.75" customHeight="1">
      <c r="A917" s="31"/>
      <c r="C917" s="31"/>
      <c r="E917" s="31"/>
    </row>
    <row r="918" spans="1:5" ht="15.75" customHeight="1">
      <c r="A918" s="31"/>
      <c r="C918" s="31"/>
      <c r="E918" s="31"/>
    </row>
    <row r="919" spans="1:5" ht="15.75" customHeight="1">
      <c r="A919" s="31"/>
      <c r="C919" s="31"/>
      <c r="E919" s="31"/>
    </row>
    <row r="920" spans="1:5" ht="15.75" customHeight="1">
      <c r="A920" s="31"/>
      <c r="C920" s="31"/>
      <c r="E920" s="31"/>
    </row>
    <row r="921" spans="1:5" ht="15.75" customHeight="1">
      <c r="A921" s="31"/>
      <c r="C921" s="31"/>
      <c r="E921" s="31"/>
    </row>
    <row r="922" spans="1:5" ht="15.75" customHeight="1">
      <c r="A922" s="31"/>
      <c r="C922" s="31"/>
      <c r="E922" s="31"/>
    </row>
    <row r="923" spans="1:5" ht="15.75" customHeight="1">
      <c r="A923" s="31"/>
      <c r="C923" s="31"/>
      <c r="E923" s="31"/>
    </row>
    <row r="924" spans="1:5" ht="15.75" customHeight="1">
      <c r="A924" s="31"/>
      <c r="C924" s="31"/>
      <c r="E924" s="31"/>
    </row>
    <row r="925" spans="1:5" ht="15.75" customHeight="1">
      <c r="A925" s="31"/>
      <c r="C925" s="31"/>
      <c r="E925" s="31"/>
    </row>
    <row r="926" spans="1:5" ht="15.75" customHeight="1">
      <c r="A926" s="31"/>
      <c r="C926" s="31"/>
      <c r="E926" s="31"/>
    </row>
    <row r="927" spans="1:5" ht="15.75" customHeight="1">
      <c r="A927" s="31"/>
      <c r="C927" s="31"/>
      <c r="E927" s="31"/>
    </row>
    <row r="928" spans="1:5" ht="15.75" customHeight="1">
      <c r="A928" s="31"/>
      <c r="C928" s="31"/>
      <c r="E928" s="31"/>
    </row>
    <row r="929" spans="1:5" ht="15.75" customHeight="1">
      <c r="A929" s="31"/>
      <c r="C929" s="31"/>
      <c r="E929" s="31"/>
    </row>
    <row r="930" spans="1:5" ht="15.75" customHeight="1">
      <c r="A930" s="31"/>
      <c r="C930" s="31"/>
      <c r="E930" s="31"/>
    </row>
    <row r="931" spans="1:5" ht="15.75" customHeight="1">
      <c r="A931" s="31"/>
      <c r="C931" s="31"/>
      <c r="E931" s="31"/>
    </row>
    <row r="932" spans="1:5" ht="15.75" customHeight="1">
      <c r="A932" s="31"/>
      <c r="C932" s="31"/>
      <c r="E932" s="31"/>
    </row>
    <row r="933" spans="1:5" ht="15.75" customHeight="1">
      <c r="A933" s="31"/>
      <c r="C933" s="31"/>
      <c r="E933" s="31"/>
    </row>
    <row r="934" spans="1:5" ht="15.75" customHeight="1">
      <c r="A934" s="31"/>
      <c r="C934" s="31"/>
      <c r="E934" s="31"/>
    </row>
    <row r="935" spans="1:5" ht="15.75" customHeight="1">
      <c r="A935" s="31"/>
      <c r="C935" s="31"/>
      <c r="E935" s="31"/>
    </row>
    <row r="936" spans="1:5" ht="15.75" customHeight="1">
      <c r="A936" s="31"/>
      <c r="C936" s="31"/>
      <c r="E936" s="31"/>
    </row>
    <row r="937" spans="1:5" ht="15.75" customHeight="1">
      <c r="A937" s="31"/>
      <c r="C937" s="31"/>
      <c r="E937" s="31"/>
    </row>
    <row r="938" spans="1:5" ht="15.75" customHeight="1">
      <c r="A938" s="31"/>
      <c r="C938" s="31"/>
      <c r="E938" s="31"/>
    </row>
    <row r="939" spans="1:5" ht="15.75" customHeight="1">
      <c r="A939" s="31"/>
      <c r="C939" s="31"/>
      <c r="E939" s="31"/>
    </row>
    <row r="940" spans="1:5" ht="15.75" customHeight="1">
      <c r="A940" s="31"/>
      <c r="C940" s="31"/>
      <c r="E940" s="31"/>
    </row>
    <row r="941" spans="1:5" ht="15.75" customHeight="1">
      <c r="A941" s="31"/>
      <c r="C941" s="31"/>
      <c r="E941" s="31"/>
    </row>
    <row r="942" spans="1:5" ht="15.75" customHeight="1">
      <c r="A942" s="31"/>
      <c r="C942" s="31"/>
      <c r="E942" s="31"/>
    </row>
    <row r="943" spans="1:5" ht="15.75" customHeight="1">
      <c r="A943" s="31"/>
      <c r="C943" s="31"/>
      <c r="E943" s="31"/>
    </row>
    <row r="944" spans="1:5" ht="15.75" customHeight="1">
      <c r="A944" s="31"/>
      <c r="C944" s="31"/>
      <c r="E944" s="31"/>
    </row>
    <row r="945" spans="1:5" ht="15.75" customHeight="1">
      <c r="A945" s="31"/>
      <c r="C945" s="31"/>
      <c r="E945" s="31"/>
    </row>
    <row r="946" spans="1:5" ht="15.75" customHeight="1">
      <c r="A946" s="31"/>
      <c r="C946" s="31"/>
      <c r="E946" s="31"/>
    </row>
    <row r="947" spans="1:5" ht="15.75" customHeight="1">
      <c r="A947" s="31"/>
      <c r="C947" s="31"/>
      <c r="E947" s="31"/>
    </row>
    <row r="948" spans="1:5" ht="15.75" customHeight="1">
      <c r="A948" s="31"/>
      <c r="C948" s="31"/>
      <c r="E948" s="31"/>
    </row>
    <row r="949" spans="1:5" ht="15.75" customHeight="1">
      <c r="A949" s="31"/>
      <c r="C949" s="31"/>
      <c r="E949" s="31"/>
    </row>
    <row r="950" spans="1:5" ht="15.75" customHeight="1">
      <c r="A950" s="31"/>
      <c r="C950" s="31"/>
      <c r="E950" s="31"/>
    </row>
    <row r="951" spans="1:5" ht="15.75" customHeight="1">
      <c r="A951" s="31"/>
      <c r="C951" s="31"/>
      <c r="E951" s="31"/>
    </row>
    <row r="952" spans="1:5" ht="15.75" customHeight="1">
      <c r="A952" s="31"/>
      <c r="C952" s="31"/>
      <c r="E952" s="31"/>
    </row>
    <row r="953" spans="1:5" ht="15.75" customHeight="1">
      <c r="A953" s="31"/>
      <c r="C953" s="31"/>
      <c r="E953" s="31"/>
    </row>
    <row r="954" spans="1:5" ht="15.75" customHeight="1">
      <c r="A954" s="31"/>
      <c r="C954" s="31"/>
      <c r="E954" s="31"/>
    </row>
    <row r="955" spans="1:5" ht="15.75" customHeight="1">
      <c r="A955" s="31"/>
      <c r="C955" s="31"/>
      <c r="E955" s="31"/>
    </row>
    <row r="956" spans="1:5" ht="15.75" customHeight="1">
      <c r="A956" s="31"/>
      <c r="C956" s="31"/>
      <c r="E956" s="31"/>
    </row>
    <row r="957" spans="1:5" ht="15.75" customHeight="1">
      <c r="A957" s="31"/>
      <c r="C957" s="31"/>
      <c r="E957" s="31"/>
    </row>
    <row r="958" spans="1:5" ht="15.75" customHeight="1">
      <c r="A958" s="31"/>
      <c r="C958" s="31"/>
      <c r="E958" s="31"/>
    </row>
    <row r="959" spans="1:5" ht="15.75" customHeight="1">
      <c r="A959" s="31"/>
      <c r="C959" s="31"/>
      <c r="E959" s="31"/>
    </row>
    <row r="960" spans="1:5" ht="15.75" customHeight="1">
      <c r="A960" s="31"/>
      <c r="C960" s="31"/>
      <c r="E960" s="31"/>
    </row>
    <row r="961" spans="1:5" ht="15.75" customHeight="1">
      <c r="A961" s="31"/>
      <c r="C961" s="31"/>
      <c r="E961" s="31"/>
    </row>
    <row r="962" spans="1:5" ht="15.75" customHeight="1">
      <c r="A962" s="31"/>
      <c r="C962" s="31"/>
      <c r="E962" s="31"/>
    </row>
  </sheetData>
  <sheetProtection algorithmName="SHA-512" hashValue="El0jgYb98BsxWZE5daxs0VU1O3tsQr3Wy975E835dS+N4IEoXXqtGJ4u0vzCps5t7goVafumnjf68rYFgC279Q==" saltValue="GM8Lz0yKtn+hdN6rp4rwMw==" spinCount="100000" sheet="1" selectLockedCells="1"/>
  <customSheetViews>
    <customSheetView guid="{258BA2CE-0D4B-4685-9512-B6E91D85BFDC}" showPageBreaks="1" showGridLines="0" fitToPage="1" view="pageLayout" showRuler="0" topLeftCell="A2">
      <selection activeCell="A2" sqref="A2:D44"/>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ERA-NET COFUND
&amp;R
&amp;G</oddHeader>
      </headerFooter>
    </customSheetView>
  </customSheetViews>
  <mergeCells count="14">
    <mergeCell ref="B3:E3"/>
    <mergeCell ref="B6:E6"/>
    <mergeCell ref="B34:E34"/>
    <mergeCell ref="D18:E19"/>
    <mergeCell ref="B18:B19"/>
    <mergeCell ref="B15:B16"/>
    <mergeCell ref="B31:E32"/>
    <mergeCell ref="B53:E53"/>
    <mergeCell ref="D15:E16"/>
    <mergeCell ref="B24:E25"/>
    <mergeCell ref="B43:E43"/>
    <mergeCell ref="B28:E29"/>
    <mergeCell ref="B22:E22"/>
    <mergeCell ref="B46:E46"/>
  </mergeCells>
  <pageMargins left="0.7" right="0.7" top="0.78740157499999996" bottom="0.78740157499999996" header="0" footer="0"/>
  <pageSetup paperSize="9" scale="44" fitToHeight="0" orientation="landscape" r:id="rId2"/>
  <headerFooter>
    <oddHeader>&amp;L&amp;KC00000
TACR Application Form
povinná příloha pro českého/ých uchazeče/ů mezinárodní výzvy
ERA-NET COFUND
&amp;R
&amp;G</oddHead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581F7-BD4C-4C0E-925B-B1174959E809}">
  <sheetPr>
    <tabColor rgb="FFF8F8F8"/>
    <pageSetUpPr fitToPage="1"/>
  </sheetPr>
  <dimension ref="A1:M124"/>
  <sheetViews>
    <sheetView showGridLines="0" showRowColHeaders="0" zoomScaleNormal="100" workbookViewId="0"/>
  </sheetViews>
  <sheetFormatPr defaultColWidth="14.42578125" defaultRowHeight="15" customHeight="1"/>
  <cols>
    <col min="1" max="1" width="5.5703125" style="83" customWidth="1"/>
    <col min="2" max="2" width="51.42578125" style="83" customWidth="1"/>
    <col min="3" max="3" width="2.85546875" style="83" customWidth="1"/>
    <col min="4" max="4" width="22.5703125" style="83" customWidth="1"/>
    <col min="5" max="8" width="21.5703125" style="83" customWidth="1"/>
    <col min="9" max="9" width="24" style="83" customWidth="1"/>
    <col min="10" max="10" width="26" style="83" customWidth="1"/>
    <col min="11" max="11" width="8.7109375" style="83" customWidth="1"/>
    <col min="12" max="12" width="14.28515625" style="83" hidden="1" customWidth="1"/>
    <col min="13" max="16384" width="14.42578125" style="83"/>
  </cols>
  <sheetData>
    <row r="1" spans="1:12" ht="15" customHeight="1">
      <c r="A1" s="149"/>
    </row>
    <row r="2" spans="1:12" ht="21.75" customHeight="1">
      <c r="B2" s="252"/>
      <c r="C2" s="252"/>
      <c r="D2" s="252"/>
      <c r="E2" s="252"/>
      <c r="F2" s="252"/>
      <c r="G2" s="252"/>
      <c r="H2" s="252"/>
      <c r="I2" s="252"/>
      <c r="J2" s="252"/>
      <c r="K2" s="252"/>
      <c r="L2" s="252"/>
    </row>
    <row r="3" spans="1:12" ht="18" customHeight="1">
      <c r="B3" s="695" t="s">
        <v>1043</v>
      </c>
      <c r="C3" s="695"/>
      <c r="D3" s="695"/>
      <c r="E3" s="695"/>
      <c r="F3" s="695"/>
      <c r="G3" s="695"/>
      <c r="H3" s="486"/>
      <c r="I3" s="486"/>
      <c r="J3" s="486"/>
      <c r="K3" s="486"/>
      <c r="L3" s="252"/>
    </row>
    <row r="4" spans="1:12" ht="15.75" customHeight="1">
      <c r="B4" s="488"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487"/>
      <c r="D4" s="206"/>
      <c r="E4" s="206"/>
      <c r="F4" s="206"/>
      <c r="G4" s="206"/>
      <c r="H4" s="206"/>
      <c r="I4" s="206"/>
      <c r="J4" s="206"/>
      <c r="K4" s="206"/>
      <c r="L4" s="206"/>
    </row>
    <row r="5" spans="1:12" ht="15.75" customHeight="1">
      <c r="B5" s="151"/>
      <c r="C5" s="151"/>
      <c r="D5" s="206"/>
      <c r="E5" s="206"/>
      <c r="F5" s="206"/>
      <c r="G5" s="206"/>
      <c r="H5" s="206"/>
      <c r="I5" s="206"/>
      <c r="J5" s="206"/>
      <c r="K5" s="206"/>
      <c r="L5" s="206"/>
    </row>
    <row r="6" spans="1:12" ht="24.6" customHeight="1">
      <c r="B6" s="626" t="s">
        <v>1046</v>
      </c>
      <c r="C6" s="627"/>
      <c r="D6" s="627"/>
      <c r="E6" s="627"/>
      <c r="F6" s="627"/>
      <c r="G6" s="627"/>
      <c r="H6" s="627"/>
      <c r="I6" s="627"/>
      <c r="J6" s="627"/>
      <c r="K6" s="627"/>
      <c r="L6" s="466"/>
    </row>
    <row r="7" spans="1:12" ht="15.75" customHeight="1">
      <c r="B7" s="151"/>
      <c r="C7" s="151"/>
      <c r="D7" s="152"/>
      <c r="E7" s="152"/>
      <c r="F7" s="152"/>
      <c r="G7" s="152"/>
      <c r="H7" s="152"/>
      <c r="I7" s="152"/>
      <c r="J7" s="152"/>
      <c r="K7" s="152"/>
      <c r="L7" s="152"/>
    </row>
    <row r="8" spans="1:12" ht="15.75" customHeight="1">
      <c r="B8" s="153" t="s">
        <v>1164</v>
      </c>
      <c r="C8" s="151"/>
      <c r="D8" s="693" t="str">
        <f>IF('Identifikační údaje'!D25&lt;=2,"",IF('Další účastník 2'!D15="","Chybí doplnit obchodní jméno na listu Další účastník 2",'Další účastník 2'!D15))</f>
        <v>Chybí doplnit obchodní jméno na listu Další účastník 2</v>
      </c>
      <c r="E8" s="693"/>
      <c r="F8" s="693"/>
      <c r="G8" s="494"/>
      <c r="H8" s="489"/>
      <c r="I8" s="489"/>
      <c r="J8" s="155"/>
      <c r="K8" s="155"/>
      <c r="L8" s="155"/>
    </row>
    <row r="9" spans="1:12" ht="15.75" customHeight="1">
      <c r="B9" s="151"/>
      <c r="C9" s="151"/>
      <c r="D9" s="156"/>
      <c r="E9" s="155"/>
      <c r="F9" s="155"/>
      <c r="G9" s="155"/>
      <c r="H9" s="155"/>
      <c r="I9" s="155"/>
      <c r="J9" s="155"/>
      <c r="K9" s="155"/>
      <c r="L9" s="155"/>
    </row>
    <row r="10" spans="1:12" ht="15.75" customHeight="1">
      <c r="B10" s="391" t="s">
        <v>764</v>
      </c>
      <c r="C10" s="158"/>
      <c r="D10" s="156"/>
      <c r="E10" s="156"/>
      <c r="F10" s="696"/>
      <c r="G10" s="697"/>
      <c r="H10" s="697"/>
      <c r="I10" s="536"/>
      <c r="J10" s="159"/>
      <c r="K10" s="159"/>
      <c r="L10" s="159"/>
    </row>
    <row r="11" spans="1:12" ht="11.45" customHeight="1">
      <c r="B11" s="160"/>
      <c r="C11" s="160"/>
      <c r="D11" s="160"/>
      <c r="E11" s="160"/>
      <c r="F11" s="160"/>
      <c r="G11" s="160"/>
      <c r="H11" s="160"/>
      <c r="I11" s="160"/>
      <c r="J11" s="160"/>
      <c r="K11" s="160"/>
      <c r="L11" s="160"/>
    </row>
    <row r="12" spans="1:12" ht="15.6" customHeight="1">
      <c r="B12" s="162" t="s">
        <v>223</v>
      </c>
      <c r="C12" s="160"/>
      <c r="D12" s="737" t="str">
        <f>IF('Další účastník 2'!$D$19="Vyberte možnost:","Chybí doplnit na listu Další účastník 2",číselníky!X16)</f>
        <v>Chybí doplnit na listu Další účastník 2</v>
      </c>
      <c r="E12" s="737"/>
      <c r="F12" s="160"/>
      <c r="G12" s="160"/>
      <c r="H12" s="160"/>
      <c r="I12" s="160"/>
      <c r="J12" s="160"/>
      <c r="K12" s="160"/>
      <c r="L12" s="160"/>
    </row>
    <row r="13" spans="1:12" ht="15.6" customHeight="1">
      <c r="B13" s="162"/>
      <c r="C13" s="160"/>
      <c r="D13" s="162"/>
      <c r="E13" s="161"/>
      <c r="F13" s="160"/>
      <c r="G13" s="160"/>
      <c r="H13" s="160"/>
      <c r="I13" s="160"/>
      <c r="J13" s="160"/>
      <c r="K13" s="160"/>
      <c r="L13" s="160"/>
    </row>
    <row r="14" spans="1:12" ht="15.6" customHeight="1">
      <c r="B14" s="698" t="s">
        <v>763</v>
      </c>
      <c r="C14" s="160"/>
      <c r="D14" s="736"/>
      <c r="E14" s="701" t="str">
        <f>IF('Identifikační údaje'!D25="Vyberte možnost:","",IF('Identifikační údaje'!D25&lt;=2,"",IF(D14="","     Nevyplněno","")))</f>
        <v/>
      </c>
      <c r="F14" s="702"/>
      <c r="G14" s="160"/>
      <c r="H14" s="160"/>
      <c r="I14" s="160"/>
      <c r="J14" s="160"/>
      <c r="K14" s="160"/>
      <c r="L14" s="160"/>
    </row>
    <row r="15" spans="1:12" ht="15.6" customHeight="1">
      <c r="B15" s="698"/>
      <c r="C15" s="160"/>
      <c r="D15" s="700"/>
      <c r="E15" s="701"/>
      <c r="F15" s="702"/>
      <c r="G15" s="160"/>
      <c r="H15" s="160"/>
      <c r="I15" s="160"/>
      <c r="J15" s="160"/>
      <c r="K15" s="160"/>
      <c r="L15" s="160"/>
    </row>
    <row r="16" spans="1:12" ht="10.9" customHeight="1">
      <c r="B16" s="474"/>
      <c r="C16" s="160"/>
      <c r="D16" s="474"/>
      <c r="E16" s="163"/>
      <c r="F16" s="160"/>
      <c r="G16" s="160"/>
      <c r="H16" s="160"/>
      <c r="I16" s="160"/>
      <c r="J16" s="160"/>
      <c r="K16" s="160"/>
      <c r="L16" s="160"/>
    </row>
    <row r="17" spans="2:12" ht="43.15" customHeight="1">
      <c r="B17" s="650" t="s">
        <v>1007</v>
      </c>
      <c r="C17" s="650"/>
      <c r="D17" s="650"/>
      <c r="E17" s="650"/>
      <c r="F17" s="650"/>
      <c r="G17" s="650"/>
      <c r="H17" s="650"/>
      <c r="I17" s="531"/>
      <c r="J17" s="490"/>
      <c r="K17" s="490"/>
      <c r="L17" s="490"/>
    </row>
    <row r="18" spans="2:12" ht="55.15" customHeight="1">
      <c r="B18" s="728" t="s">
        <v>1008</v>
      </c>
      <c r="C18" s="728"/>
      <c r="D18" s="728"/>
      <c r="E18" s="728"/>
      <c r="F18" s="728"/>
      <c r="G18" s="728"/>
      <c r="H18" s="728"/>
      <c r="I18" s="728"/>
      <c r="J18" s="728"/>
      <c r="K18" s="728"/>
      <c r="L18" s="728"/>
    </row>
    <row r="19" spans="2:12" s="47" customFormat="1" ht="3" customHeight="1">
      <c r="B19" s="165"/>
      <c r="C19" s="165"/>
      <c r="D19" s="165"/>
      <c r="E19" s="165"/>
      <c r="F19" s="165"/>
      <c r="G19" s="165"/>
      <c r="H19" s="165"/>
      <c r="I19" s="165"/>
      <c r="J19" s="165"/>
      <c r="K19" s="165"/>
      <c r="L19" s="165"/>
    </row>
    <row r="20" spans="2:12" ht="19.899999999999999" customHeight="1">
      <c r="B20" s="160"/>
      <c r="C20" s="160"/>
      <c r="D20" s="474"/>
      <c r="E20" s="160"/>
      <c r="F20" s="160"/>
      <c r="G20" s="160"/>
      <c r="H20" s="160"/>
      <c r="I20" s="160"/>
      <c r="J20" s="160"/>
      <c r="K20" s="160"/>
      <c r="L20" s="160"/>
    </row>
    <row r="21" spans="2:12" ht="71.45" customHeight="1">
      <c r="B21" s="7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Prostředí pro život.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0"/>
      <c r="D21" s="167" t="s">
        <v>987</v>
      </c>
      <c r="E21" s="168" t="s">
        <v>758</v>
      </c>
      <c r="F21" s="169" t="s">
        <v>715</v>
      </c>
      <c r="G21" s="170" t="s">
        <v>759</v>
      </c>
      <c r="H21" s="171" t="s">
        <v>716</v>
      </c>
      <c r="I21" s="160"/>
      <c r="J21" s="160"/>
      <c r="K21" s="160"/>
      <c r="L21" s="160"/>
    </row>
    <row r="22" spans="2:12" ht="30.75" customHeight="1">
      <c r="B22" s="703"/>
      <c r="C22" s="160"/>
      <c r="D22" s="172" t="s">
        <v>717</v>
      </c>
      <c r="E22" s="173">
        <v>0.7</v>
      </c>
      <c r="F22" s="173">
        <v>0.45</v>
      </c>
      <c r="G22" s="173">
        <v>0.8</v>
      </c>
      <c r="H22" s="174">
        <v>0.6</v>
      </c>
      <c r="I22" s="160"/>
      <c r="J22" s="160"/>
      <c r="K22" s="160"/>
      <c r="L22" s="160"/>
    </row>
    <row r="23" spans="2:12" ht="30.75" customHeight="1">
      <c r="B23" s="160"/>
      <c r="C23" s="160"/>
      <c r="D23" s="172" t="s">
        <v>718</v>
      </c>
      <c r="E23" s="175">
        <v>0.6</v>
      </c>
      <c r="F23" s="175">
        <v>0.35</v>
      </c>
      <c r="G23" s="175">
        <v>0.75</v>
      </c>
      <c r="H23" s="176">
        <v>0.5</v>
      </c>
      <c r="I23" s="160"/>
      <c r="J23" s="160"/>
      <c r="K23" s="160"/>
      <c r="L23" s="160"/>
    </row>
    <row r="24" spans="2:12" ht="30.75" customHeight="1">
      <c r="B24" s="160"/>
      <c r="C24" s="160"/>
      <c r="D24" s="177" t="s">
        <v>719</v>
      </c>
      <c r="E24" s="173">
        <v>0.5</v>
      </c>
      <c r="F24" s="173">
        <v>0.25</v>
      </c>
      <c r="G24" s="173">
        <v>0.65</v>
      </c>
      <c r="H24" s="174">
        <v>0.4</v>
      </c>
      <c r="I24" s="160"/>
      <c r="J24" s="160"/>
      <c r="K24" s="160"/>
      <c r="L24" s="160"/>
    </row>
    <row r="25" spans="2:12" ht="30.75" customHeight="1">
      <c r="B25" s="160"/>
      <c r="C25" s="160"/>
      <c r="D25" s="178" t="s">
        <v>720</v>
      </c>
      <c r="E25" s="179">
        <v>1</v>
      </c>
      <c r="F25" s="179">
        <v>1</v>
      </c>
      <c r="G25" s="179">
        <v>1</v>
      </c>
      <c r="H25" s="180">
        <v>1</v>
      </c>
      <c r="I25" s="160"/>
      <c r="J25" s="160"/>
      <c r="K25" s="160"/>
      <c r="L25" s="160"/>
    </row>
    <row r="26" spans="2:12" ht="13.15" customHeight="1">
      <c r="B26" s="160"/>
      <c r="C26" s="160"/>
      <c r="D26" s="181"/>
      <c r="E26" s="182"/>
      <c r="F26" s="182"/>
      <c r="G26" s="182"/>
      <c r="H26" s="182"/>
      <c r="I26" s="182"/>
      <c r="J26" s="160"/>
      <c r="K26" s="160"/>
      <c r="L26" s="160"/>
    </row>
    <row r="27" spans="2:12" ht="31.15" customHeight="1">
      <c r="B27" s="183"/>
      <c r="C27" s="160"/>
      <c r="D27" s="184" t="s">
        <v>762</v>
      </c>
      <c r="E27" s="185">
        <f>IF($D$12="",0,IF($D$12="Chybí doplnit na listu Další účastník 2",0,IF(D14="ANO",číselníky!AH6,číselníky!AH8)))</f>
        <v>0</v>
      </c>
      <c r="F27" s="186">
        <f>IF($D$12="",0,IF($D$12="Chybí doplnit na listu Další účastník 2",0,IF(D14="ANO",číselníky!AI6,číselníky!AI8)))</f>
        <v>0</v>
      </c>
      <c r="G27" s="694" t="s">
        <v>765</v>
      </c>
      <c r="H27" s="694"/>
      <c r="I27" s="535"/>
      <c r="J27" s="187"/>
      <c r="K27" s="160"/>
      <c r="L27" s="160"/>
    </row>
    <row r="28" spans="2:12" ht="9.6" customHeight="1">
      <c r="B28" s="160"/>
      <c r="C28" s="160"/>
      <c r="D28" s="160"/>
      <c r="E28" s="188"/>
      <c r="F28" s="188"/>
      <c r="G28" s="188"/>
      <c r="H28" s="160"/>
      <c r="I28" s="160"/>
      <c r="J28" s="160"/>
      <c r="K28" s="160"/>
      <c r="L28" s="160"/>
    </row>
    <row r="29" spans="2:12" s="47" customFormat="1" ht="15.6" customHeight="1">
      <c r="B29" s="189"/>
      <c r="C29" s="189"/>
      <c r="D29" s="189"/>
      <c r="E29" s="189"/>
      <c r="F29" s="189"/>
      <c r="G29" s="189"/>
      <c r="H29" s="189"/>
      <c r="I29" s="189"/>
      <c r="J29" s="189"/>
      <c r="K29" s="159"/>
      <c r="L29" s="159"/>
    </row>
    <row r="30" spans="2:12" ht="15.75" customHeight="1">
      <c r="B30" s="690" t="str">
        <f>"Maximální míra podpory dle programu "&amp;číselníky!AF44</f>
        <v>Maximální míra podpory dle programu Prostředí pro život</v>
      </c>
      <c r="C30" s="691"/>
      <c r="D30" s="692"/>
      <c r="E30" s="152"/>
      <c r="F30" s="152"/>
      <c r="G30" s="152"/>
      <c r="H30" s="152"/>
      <c r="I30" s="152"/>
      <c r="J30" s="152"/>
      <c r="K30" s="152"/>
      <c r="L30" s="152"/>
    </row>
    <row r="31" spans="2:12" ht="9" customHeight="1">
      <c r="B31" s="191"/>
      <c r="C31" s="192"/>
      <c r="D31" s="160"/>
      <c r="E31" s="160"/>
      <c r="F31" s="160"/>
      <c r="G31" s="160"/>
      <c r="H31" s="160"/>
      <c r="I31" s="160"/>
      <c r="J31" s="160"/>
      <c r="K31" s="160"/>
      <c r="L31" s="160"/>
    </row>
    <row r="32" spans="2:12" ht="31.15" customHeight="1">
      <c r="B32" s="372" t="s">
        <v>989</v>
      </c>
      <c r="C32" s="160"/>
      <c r="D32" s="184" t="s">
        <v>1186</v>
      </c>
      <c r="E32" s="193">
        <f>'Finanční plán hl. uchazeče'!E32</f>
        <v>0.85</v>
      </c>
      <c r="F32" s="194"/>
      <c r="G32" s="160"/>
      <c r="H32" s="160"/>
      <c r="I32" s="160"/>
      <c r="J32" s="160"/>
      <c r="K32" s="160"/>
      <c r="L32" s="160"/>
    </row>
    <row r="33" spans="2:12" s="47" customFormat="1" ht="15.6" customHeight="1">
      <c r="B33" s="199"/>
      <c r="C33" s="195"/>
      <c r="D33" s="195"/>
      <c r="E33" s="195"/>
      <c r="F33" s="195"/>
      <c r="G33" s="195"/>
      <c r="H33" s="195"/>
      <c r="I33" s="195"/>
      <c r="J33" s="195"/>
      <c r="K33" s="160"/>
      <c r="L33" s="160"/>
    </row>
    <row r="34" spans="2:12" s="47" customFormat="1" ht="15.6" customHeight="1">
      <c r="B34" s="189"/>
      <c r="C34" s="189"/>
      <c r="D34" s="189"/>
      <c r="E34" s="189"/>
      <c r="F34" s="189"/>
      <c r="G34" s="189"/>
      <c r="H34" s="189"/>
      <c r="I34" s="189"/>
      <c r="J34" s="189"/>
      <c r="K34" s="159"/>
      <c r="L34" s="159"/>
    </row>
    <row r="35" spans="2:12" ht="15.75" customHeight="1">
      <c r="B35" s="297" t="s">
        <v>779</v>
      </c>
      <c r="C35" s="190"/>
      <c r="D35" s="152"/>
      <c r="E35" s="152"/>
      <c r="F35" s="152"/>
      <c r="G35" s="152"/>
      <c r="H35" s="152"/>
      <c r="I35" s="152"/>
      <c r="J35" s="152"/>
      <c r="K35" s="152"/>
      <c r="L35" s="152"/>
    </row>
    <row r="36" spans="2:12" ht="6" customHeight="1">
      <c r="B36" s="191"/>
      <c r="C36" s="192"/>
      <c r="D36" s="160"/>
      <c r="E36" s="160"/>
      <c r="F36" s="160"/>
      <c r="G36" s="160"/>
      <c r="H36" s="160"/>
      <c r="I36" s="160"/>
      <c r="J36" s="160"/>
      <c r="K36" s="160"/>
      <c r="L36" s="160"/>
    </row>
    <row r="37" spans="2:12" ht="60" customHeight="1">
      <c r="B37" s="650" t="s">
        <v>1009</v>
      </c>
      <c r="C37" s="650"/>
      <c r="D37" s="650"/>
      <c r="E37" s="650"/>
      <c r="F37" s="650"/>
      <c r="G37" s="650"/>
      <c r="H37" s="164"/>
      <c r="I37" s="164"/>
      <c r="J37" s="196"/>
      <c r="K37" s="196"/>
      <c r="L37" s="196"/>
    </row>
    <row r="38" spans="2:12" ht="15" customHeight="1">
      <c r="B38" s="725" t="s">
        <v>1217</v>
      </c>
      <c r="C38" s="725"/>
      <c r="D38" s="725"/>
      <c r="E38" s="725"/>
      <c r="F38" s="725"/>
      <c r="G38" s="725"/>
      <c r="H38" s="561"/>
      <c r="I38" s="164"/>
      <c r="J38" s="196"/>
      <c r="K38" s="196"/>
      <c r="L38" s="196"/>
    </row>
    <row r="39" spans="2:12" ht="15.75" customHeight="1">
      <c r="B39" s="160"/>
      <c r="C39" s="160"/>
      <c r="D39" s="160"/>
      <c r="E39" s="188"/>
      <c r="F39" s="188"/>
      <c r="G39" s="188"/>
      <c r="H39" s="160"/>
      <c r="I39" s="160"/>
      <c r="J39" s="160"/>
      <c r="K39" s="160"/>
      <c r="L39" s="160"/>
    </row>
    <row r="40" spans="2:12" s="424" customFormat="1" ht="15.75" customHeight="1">
      <c r="B40" s="677" t="s">
        <v>721</v>
      </c>
      <c r="C40" s="678"/>
      <c r="D40" s="423" t="s">
        <v>722</v>
      </c>
      <c r="E40" s="423" t="s">
        <v>766</v>
      </c>
      <c r="F40" s="423" t="s">
        <v>767</v>
      </c>
      <c r="G40" s="423" t="s">
        <v>768</v>
      </c>
      <c r="H40" s="425" t="s">
        <v>1194</v>
      </c>
      <c r="I40" s="428"/>
      <c r="J40" s="428"/>
      <c r="K40" s="428"/>
      <c r="L40" s="428"/>
    </row>
    <row r="41" spans="2:12" ht="21" customHeight="1">
      <c r="B41" s="681" t="s">
        <v>760</v>
      </c>
      <c r="C41" s="682"/>
      <c r="D41" s="197" t="s">
        <v>723</v>
      </c>
      <c r="E41" s="527"/>
      <c r="F41" s="527"/>
      <c r="G41" s="546"/>
      <c r="H41" s="548"/>
      <c r="I41" s="160"/>
      <c r="J41" s="160"/>
      <c r="K41" s="160"/>
      <c r="L41" s="160"/>
    </row>
    <row r="42" spans="2:12" ht="21.6" customHeight="1">
      <c r="B42" s="683" t="s">
        <v>985</v>
      </c>
      <c r="C42" s="684"/>
      <c r="D42" s="220" t="s">
        <v>723</v>
      </c>
      <c r="E42" s="433">
        <f t="shared" ref="E42:H42" si="0">1-E41</f>
        <v>1</v>
      </c>
      <c r="F42" s="433">
        <f t="shared" si="0"/>
        <v>1</v>
      </c>
      <c r="G42" s="434">
        <f t="shared" si="0"/>
        <v>1</v>
      </c>
      <c r="H42" s="434">
        <f t="shared" si="0"/>
        <v>1</v>
      </c>
      <c r="I42" s="198"/>
      <c r="J42" s="160"/>
      <c r="K42" s="160"/>
      <c r="L42" s="160"/>
    </row>
    <row r="43" spans="2:12" ht="18.600000000000001" customHeight="1">
      <c r="B43" s="160"/>
      <c r="C43" s="160"/>
      <c r="D43" s="160"/>
      <c r="E43" s="188"/>
      <c r="F43" s="188"/>
      <c r="G43" s="188"/>
      <c r="H43" s="188"/>
      <c r="I43" s="199"/>
      <c r="J43" s="160"/>
      <c r="K43" s="160"/>
      <c r="L43" s="160"/>
    </row>
    <row r="44" spans="2:12" s="424" customFormat="1" ht="15.75" customHeight="1">
      <c r="B44" s="677" t="s">
        <v>721</v>
      </c>
      <c r="C44" s="678"/>
      <c r="D44" s="423" t="s">
        <v>722</v>
      </c>
      <c r="E44" s="423" t="s">
        <v>766</v>
      </c>
      <c r="F44" s="423" t="s">
        <v>767</v>
      </c>
      <c r="G44" s="423" t="s">
        <v>768</v>
      </c>
      <c r="H44" s="423" t="s">
        <v>1194</v>
      </c>
      <c r="I44" s="198"/>
      <c r="J44" s="428"/>
      <c r="K44" s="428"/>
      <c r="L44" s="428"/>
    </row>
    <row r="45" spans="2:12" ht="21" customHeight="1">
      <c r="B45" s="685" t="s">
        <v>770</v>
      </c>
      <c r="C45" s="686"/>
      <c r="D45" s="200" t="s">
        <v>729</v>
      </c>
      <c r="E45" s="484">
        <f>E$41*E$67</f>
        <v>0</v>
      </c>
      <c r="F45" s="484">
        <f>F$41*F$67</f>
        <v>0</v>
      </c>
      <c r="G45" s="484">
        <f>G$41*G$67</f>
        <v>0</v>
      </c>
      <c r="H45" s="484">
        <f>H$41*H$67</f>
        <v>0</v>
      </c>
      <c r="I45" s="198"/>
      <c r="J45" s="160"/>
      <c r="K45" s="160"/>
      <c r="L45" s="160"/>
    </row>
    <row r="46" spans="2:12" ht="21" customHeight="1">
      <c r="B46" s="683" t="s">
        <v>771</v>
      </c>
      <c r="C46" s="684"/>
      <c r="D46" s="431" t="s">
        <v>729</v>
      </c>
      <c r="E46" s="432">
        <f>E$42*E$67</f>
        <v>0</v>
      </c>
      <c r="F46" s="432">
        <f>F$42*F$67</f>
        <v>0</v>
      </c>
      <c r="G46" s="432">
        <f>G$42*G$67</f>
        <v>0</v>
      </c>
      <c r="H46" s="432">
        <f>H$42*H$67</f>
        <v>0</v>
      </c>
      <c r="I46" s="198"/>
      <c r="J46" s="160"/>
      <c r="K46" s="160"/>
      <c r="L46" s="160"/>
    </row>
    <row r="47" spans="2:12" ht="12.75">
      <c r="B47" s="160"/>
      <c r="C47" s="160"/>
      <c r="D47" s="160"/>
      <c r="E47" s="188"/>
      <c r="F47" s="188"/>
      <c r="G47" s="188"/>
      <c r="H47" s="160"/>
      <c r="I47" s="160"/>
      <c r="J47" s="160"/>
      <c r="K47" s="160"/>
      <c r="L47" s="160"/>
    </row>
    <row r="48" spans="2:12" ht="15.75" customHeight="1">
      <c r="B48" s="201"/>
      <c r="C48" s="201"/>
      <c r="D48" s="201"/>
      <c r="E48" s="202"/>
      <c r="F48" s="203"/>
      <c r="G48" s="204"/>
      <c r="H48" s="205"/>
      <c r="I48" s="205"/>
      <c r="J48" s="206"/>
      <c r="K48" s="206"/>
      <c r="L48" s="206"/>
    </row>
    <row r="49" spans="1:12" ht="16.899999999999999" customHeight="1">
      <c r="B49" s="297" t="s">
        <v>727</v>
      </c>
      <c r="C49" s="207"/>
      <c r="D49" s="429" t="s">
        <v>26</v>
      </c>
      <c r="E49" s="208" t="str">
        <f>IF(D49="Vyberte možnost:","     Nevyplněno","")</f>
        <v xml:space="preserve">     Nevyplněno</v>
      </c>
      <c r="F49" s="152"/>
      <c r="G49" s="152"/>
      <c r="H49" s="152"/>
      <c r="I49" s="152"/>
      <c r="J49" s="152"/>
      <c r="K49" s="152"/>
      <c r="L49" s="152"/>
    </row>
    <row r="50" spans="1:12" ht="4.9000000000000004" customHeight="1">
      <c r="B50" s="192"/>
      <c r="C50" s="192"/>
      <c r="D50" s="209"/>
      <c r="E50" s="160"/>
      <c r="F50" s="160"/>
      <c r="G50" s="160"/>
      <c r="H50" s="160"/>
      <c r="I50" s="160"/>
      <c r="J50" s="160"/>
      <c r="K50" s="160"/>
      <c r="L50" s="160"/>
    </row>
    <row r="51" spans="1:12" ht="17.25" customHeight="1">
      <c r="B51" s="739" t="s">
        <v>1057</v>
      </c>
      <c r="C51" s="739"/>
      <c r="D51" s="739"/>
      <c r="E51" s="739"/>
      <c r="F51" s="739"/>
      <c r="G51" s="739"/>
      <c r="H51" s="739"/>
      <c r="I51" s="543"/>
      <c r="J51" s="160"/>
      <c r="K51" s="160"/>
      <c r="L51" s="160"/>
    </row>
    <row r="52" spans="1:12" ht="27.75" customHeight="1">
      <c r="B52" s="650" t="s">
        <v>1058</v>
      </c>
      <c r="C52" s="650"/>
      <c r="D52" s="650"/>
      <c r="E52" s="650"/>
      <c r="F52" s="650"/>
      <c r="G52" s="650"/>
      <c r="H52" s="650"/>
      <c r="I52" s="531"/>
      <c r="J52" s="195"/>
      <c r="K52" s="195"/>
      <c r="L52" s="195"/>
    </row>
    <row r="53" spans="1:12" ht="42" customHeight="1">
      <c r="B53" s="650" t="s">
        <v>1192</v>
      </c>
      <c r="C53" s="650"/>
      <c r="D53" s="650"/>
      <c r="E53" s="650"/>
      <c r="F53" s="650"/>
      <c r="G53" s="650"/>
      <c r="H53" s="650"/>
      <c r="I53" s="531"/>
      <c r="J53" s="195"/>
      <c r="K53" s="195"/>
      <c r="L53" s="195"/>
    </row>
    <row r="54" spans="1:12" s="47" customFormat="1" ht="15.75" customHeight="1">
      <c r="B54" s="210"/>
      <c r="C54" s="211"/>
      <c r="D54" s="212"/>
      <c r="E54" s="212"/>
      <c r="F54" s="211"/>
      <c r="G54" s="211"/>
      <c r="H54" s="211"/>
      <c r="I54" s="211"/>
      <c r="J54" s="213"/>
      <c r="K54" s="214"/>
      <c r="L54" s="214"/>
    </row>
    <row r="55" spans="1:12" ht="16.899999999999999" customHeight="1">
      <c r="B55" s="391" t="s">
        <v>1012</v>
      </c>
      <c r="C55" s="207"/>
      <c r="D55" s="216"/>
      <c r="E55" s="216"/>
      <c r="F55" s="152"/>
      <c r="G55" s="152"/>
      <c r="H55" s="152"/>
      <c r="I55" s="152"/>
      <c r="J55" s="152"/>
      <c r="K55" s="152"/>
      <c r="L55" s="152"/>
    </row>
    <row r="56" spans="1:12" ht="4.1500000000000004" customHeight="1">
      <c r="B56" s="738"/>
      <c r="C56" s="738"/>
      <c r="D56" s="738"/>
      <c r="E56" s="738"/>
      <c r="F56" s="738"/>
      <c r="G56" s="738"/>
      <c r="H56" s="738"/>
      <c r="I56" s="738"/>
      <c r="J56" s="738"/>
      <c r="K56" s="738"/>
      <c r="L56" s="738"/>
    </row>
    <row r="57" spans="1:12" ht="23.45" customHeight="1">
      <c r="B57" s="218" t="s">
        <v>772</v>
      </c>
      <c r="C57" s="472"/>
      <c r="D57" s="472"/>
      <c r="E57" s="472"/>
      <c r="F57" s="472"/>
      <c r="G57" s="472"/>
      <c r="H57" s="472"/>
      <c r="I57" s="533"/>
      <c r="J57" s="472"/>
      <c r="K57" s="472"/>
      <c r="L57" s="472"/>
    </row>
    <row r="58" spans="1:12" ht="15.75" customHeight="1">
      <c r="B58" s="680" t="s">
        <v>1125</v>
      </c>
      <c r="C58" s="680"/>
      <c r="D58" s="680"/>
      <c r="E58" s="680"/>
      <c r="F58" s="680"/>
      <c r="G58" s="680"/>
      <c r="H58" s="680"/>
      <c r="I58" s="680"/>
      <c r="J58" s="680"/>
      <c r="K58" s="680"/>
      <c r="L58" s="680"/>
    </row>
    <row r="59" spans="1:12" ht="10.9" customHeight="1">
      <c r="B59" s="160"/>
      <c r="C59" s="160"/>
      <c r="D59" s="160"/>
      <c r="E59" s="160"/>
      <c r="F59" s="160"/>
      <c r="G59" s="160"/>
      <c r="H59" s="160"/>
      <c r="I59" s="160"/>
      <c r="J59" s="160"/>
      <c r="K59" s="160"/>
      <c r="L59" s="160"/>
    </row>
    <row r="60" spans="1:12" s="424" customFormat="1" ht="20.100000000000001" customHeight="1">
      <c r="A60" s="430"/>
      <c r="B60" s="677" t="s">
        <v>721</v>
      </c>
      <c r="C60" s="678"/>
      <c r="D60" s="423" t="s">
        <v>722</v>
      </c>
      <c r="E60" s="423" t="s">
        <v>766</v>
      </c>
      <c r="F60" s="423" t="s">
        <v>767</v>
      </c>
      <c r="G60" s="423" t="s">
        <v>768</v>
      </c>
      <c r="H60" s="426" t="s">
        <v>1194</v>
      </c>
      <c r="I60" s="532" t="s">
        <v>724</v>
      </c>
      <c r="J60" s="428"/>
      <c r="K60" s="428"/>
      <c r="L60" s="491"/>
    </row>
    <row r="61" spans="1:12" ht="21" customHeight="1">
      <c r="A61" s="92"/>
      <c r="B61" s="681" t="s">
        <v>725</v>
      </c>
      <c r="C61" s="682"/>
      <c r="D61" s="219" t="s">
        <v>729</v>
      </c>
      <c r="E61" s="528"/>
      <c r="F61" s="528"/>
      <c r="G61" s="528"/>
      <c r="H61" s="528"/>
      <c r="I61" s="485">
        <f>SUM(E61:H61)</f>
        <v>0</v>
      </c>
      <c r="J61" s="160"/>
      <c r="K61" s="160"/>
      <c r="L61" s="475"/>
    </row>
    <row r="62" spans="1:12" ht="21" customHeight="1">
      <c r="A62" s="92"/>
      <c r="B62" s="683" t="s">
        <v>726</v>
      </c>
      <c r="C62" s="684"/>
      <c r="D62" s="220" t="s">
        <v>729</v>
      </c>
      <c r="E62" s="528"/>
      <c r="F62" s="528"/>
      <c r="G62" s="528"/>
      <c r="H62" s="528"/>
      <c r="I62" s="485">
        <f t="shared" ref="I62:I65" si="1">SUM(E62:H62)</f>
        <v>0</v>
      </c>
      <c r="J62" s="160"/>
      <c r="K62" s="160"/>
      <c r="L62" s="475"/>
    </row>
    <row r="63" spans="1:12" ht="21" customHeight="1">
      <c r="A63" s="92"/>
      <c r="B63" s="708" t="s">
        <v>728</v>
      </c>
      <c r="C63" s="709"/>
      <c r="D63" s="221" t="s">
        <v>729</v>
      </c>
      <c r="E63" s="528"/>
      <c r="F63" s="528"/>
      <c r="G63" s="528"/>
      <c r="H63" s="528"/>
      <c r="I63" s="485">
        <f t="shared" si="1"/>
        <v>0</v>
      </c>
      <c r="J63" s="160"/>
      <c r="K63" s="160"/>
      <c r="L63" s="475"/>
    </row>
    <row r="64" spans="1:12" ht="21" customHeight="1">
      <c r="A64" s="92"/>
      <c r="B64" s="704" t="s">
        <v>1188</v>
      </c>
      <c r="C64" s="705"/>
      <c r="D64" s="220" t="s">
        <v>729</v>
      </c>
      <c r="E64" s="528"/>
      <c r="F64" s="528"/>
      <c r="G64" s="528"/>
      <c r="H64" s="528"/>
      <c r="I64" s="485">
        <f t="shared" si="1"/>
        <v>0</v>
      </c>
      <c r="J64" s="160"/>
      <c r="K64" s="160"/>
      <c r="L64" s="475"/>
    </row>
    <row r="65" spans="1:13" ht="21" customHeight="1">
      <c r="A65" s="92"/>
      <c r="B65" s="681" t="s">
        <v>731</v>
      </c>
      <c r="C65" s="682"/>
      <c r="D65" s="221" t="s">
        <v>729</v>
      </c>
      <c r="E65" s="528"/>
      <c r="F65" s="528"/>
      <c r="G65" s="528"/>
      <c r="H65" s="528"/>
      <c r="I65" s="485">
        <f t="shared" si="1"/>
        <v>0</v>
      </c>
      <c r="J65" s="160"/>
      <c r="K65" s="160"/>
      <c r="L65" s="475"/>
    </row>
    <row r="66" spans="1:13" ht="3" customHeight="1">
      <c r="A66" s="92"/>
      <c r="B66" s="222"/>
      <c r="C66" s="223"/>
      <c r="D66" s="224"/>
      <c r="E66" s="225"/>
      <c r="F66" s="225"/>
      <c r="G66" s="225"/>
      <c r="H66" s="225"/>
      <c r="I66" s="226"/>
      <c r="J66" s="160"/>
      <c r="K66" s="160"/>
      <c r="L66" s="475"/>
    </row>
    <row r="67" spans="1:13" ht="18" customHeight="1" thickBot="1">
      <c r="A67" s="92"/>
      <c r="B67" s="706" t="s">
        <v>990</v>
      </c>
      <c r="C67" s="707"/>
      <c r="D67" s="228" t="s">
        <v>729</v>
      </c>
      <c r="E67" s="387">
        <f t="shared" ref="E67:I67" si="2">SUM(E61:E65)</f>
        <v>0</v>
      </c>
      <c r="F67" s="387">
        <f>SUM(F61:F65)</f>
        <v>0</v>
      </c>
      <c r="G67" s="387">
        <f t="shared" si="2"/>
        <v>0</v>
      </c>
      <c r="H67" s="387">
        <f t="shared" si="2"/>
        <v>0</v>
      </c>
      <c r="I67" s="388">
        <f t="shared" si="2"/>
        <v>0</v>
      </c>
      <c r="J67" s="713"/>
      <c r="K67" s="713"/>
      <c r="L67" s="475"/>
    </row>
    <row r="68" spans="1:13" ht="4.9000000000000004" customHeight="1" thickTop="1">
      <c r="A68" s="92"/>
      <c r="B68" s="230"/>
      <c r="C68" s="230"/>
      <c r="D68" s="230"/>
      <c r="E68" s="230"/>
      <c r="F68" s="230"/>
      <c r="G68" s="230"/>
      <c r="H68" s="230"/>
      <c r="I68" s="230"/>
      <c r="J68" s="475"/>
      <c r="K68" s="475"/>
      <c r="L68" s="475"/>
    </row>
    <row r="69" spans="1:13" ht="27.75" customHeight="1">
      <c r="A69" s="92"/>
      <c r="B69" s="230"/>
      <c r="C69" s="230"/>
      <c r="D69" s="230"/>
      <c r="E69" s="422" t="str">
        <f>IF($D$49="Flat rate 25 %",IF(E65&gt;SUM(E61+E63+E64)*0.25,"Výše nepřímých nákladů
v daném roce překročena!",""),"")</f>
        <v/>
      </c>
      <c r="F69" s="422" t="str">
        <f>IF($D$49="Flat rate 25 %",IF(F65&gt;SUM(F61+F63+F64)*0.25,"Výše nepřímých nákladů
v daném roce překročena!",""),"")</f>
        <v/>
      </c>
      <c r="G69" s="422" t="str">
        <f>IF($D$49="Flat rate 25 %",IF(G65&gt;SUM(G61+G63+G64)*0.25,"Výše nepřímých nákladů
v daném roce překročena!",""),"")</f>
        <v/>
      </c>
      <c r="H69" s="230"/>
      <c r="I69" s="230"/>
      <c r="J69" s="713"/>
      <c r="K69" s="713"/>
      <c r="L69" s="475"/>
    </row>
    <row r="70" spans="1:13" ht="5.45" customHeight="1">
      <c r="A70" s="36"/>
      <c r="B70" s="230"/>
      <c r="C70" s="230"/>
      <c r="D70" s="230"/>
      <c r="E70" s="230"/>
      <c r="F70" s="230"/>
      <c r="G70" s="230"/>
      <c r="H70" s="460"/>
      <c r="I70" s="460"/>
      <c r="J70" s="475"/>
      <c r="K70" s="475"/>
      <c r="L70" s="475"/>
    </row>
    <row r="71" spans="1:13" ht="20.45" customHeight="1">
      <c r="B71" s="232" t="s">
        <v>769</v>
      </c>
      <c r="C71" s="230"/>
      <c r="D71" s="717" t="str">
        <f>IF(I62=0,"  Není relevantní",IF(I62&lt;=0.2*(I67),"  Výše nákladů na subdodávky je v pořádku.","  Náklady na subdodávky překročily 20% z celkových uznaných nákladů."))</f>
        <v xml:space="preserve">  Není relevantní</v>
      </c>
      <c r="E71" s="718"/>
      <c r="F71" s="718"/>
      <c r="G71" s="719"/>
      <c r="H71" s="460"/>
      <c r="I71" s="460"/>
      <c r="J71" s="475"/>
      <c r="K71" s="475"/>
      <c r="L71" s="160"/>
    </row>
    <row r="72" spans="1:13" ht="9" customHeight="1">
      <c r="B72" s="232"/>
      <c r="C72" s="230"/>
      <c r="D72" s="477"/>
      <c r="E72" s="477"/>
      <c r="F72" s="477"/>
      <c r="G72" s="477"/>
      <c r="H72" s="460"/>
      <c r="I72" s="460"/>
      <c r="J72" s="475"/>
      <c r="K72" s="475"/>
      <c r="L72" s="160"/>
    </row>
    <row r="73" spans="1:13" ht="20.25" customHeight="1">
      <c r="B73" s="232" t="s">
        <v>1056</v>
      </c>
      <c r="C73" s="230"/>
      <c r="D73" s="717" t="str">
        <f>IF($D$49="Flat rate 25 %",IF(I65&gt;SUM(I61+I63+I64)*0.25,"  Výše nepřímých nákladů vykazovaných metodou flat rate 25 % překročena! Prosím opravte.","  Výše nepřímých nákladů je v pořádku."),"  Není relevantní")</f>
        <v xml:space="preserve">  Není relevantní</v>
      </c>
      <c r="E73" s="718"/>
      <c r="F73" s="718"/>
      <c r="G73" s="719"/>
      <c r="H73" s="460"/>
      <c r="I73" s="460"/>
      <c r="J73" s="475"/>
      <c r="K73" s="475"/>
      <c r="L73" s="160"/>
    </row>
    <row r="74" spans="1:13" ht="9" customHeight="1">
      <c r="B74" s="233"/>
      <c r="C74" s="230"/>
      <c r="D74" s="479"/>
      <c r="E74" s="479"/>
      <c r="F74" s="479"/>
      <c r="G74" s="230"/>
      <c r="H74" s="460"/>
      <c r="I74" s="460"/>
      <c r="J74" s="475"/>
      <c r="K74" s="475"/>
      <c r="L74" s="160"/>
    </row>
    <row r="75" spans="1:13" ht="13.15" customHeight="1">
      <c r="B75" s="728" t="s">
        <v>1173</v>
      </c>
      <c r="C75" s="728"/>
      <c r="D75" s="728"/>
      <c r="E75" s="728"/>
      <c r="F75" s="728"/>
      <c r="G75" s="728"/>
      <c r="H75" s="728"/>
      <c r="I75" s="728"/>
      <c r="J75" s="728"/>
      <c r="K75" s="195"/>
      <c r="L75" s="160"/>
    </row>
    <row r="76" spans="1:13" ht="10.9" customHeight="1">
      <c r="B76" s="728"/>
      <c r="C76" s="728"/>
      <c r="D76" s="728"/>
      <c r="E76" s="728"/>
      <c r="F76" s="728"/>
      <c r="G76" s="728"/>
      <c r="H76" s="728"/>
      <c r="I76" s="728"/>
      <c r="J76" s="728"/>
      <c r="K76" s="160"/>
      <c r="L76" s="160"/>
    </row>
    <row r="77" spans="1:13" ht="4.9000000000000004" customHeight="1">
      <c r="B77" s="495"/>
      <c r="C77" s="495"/>
      <c r="D77" s="495"/>
      <c r="E77" s="495"/>
      <c r="F77" s="495"/>
      <c r="G77" s="495"/>
      <c r="H77" s="495"/>
      <c r="I77" s="544"/>
      <c r="J77" s="195"/>
      <c r="K77" s="160"/>
      <c r="L77" s="160"/>
    </row>
    <row r="78" spans="1:13" ht="15.75" customHeight="1">
      <c r="B78" s="728" t="s">
        <v>1001</v>
      </c>
      <c r="C78" s="728"/>
      <c r="D78" s="728"/>
      <c r="E78" s="728"/>
      <c r="F78" s="728"/>
      <c r="G78" s="728"/>
      <c r="H78" s="728"/>
      <c r="I78" s="541"/>
      <c r="J78" s="743"/>
      <c r="K78" s="743"/>
      <c r="L78" s="237"/>
    </row>
    <row r="79" spans="1:13" ht="15.75" customHeight="1">
      <c r="B79" s="234"/>
      <c r="C79" s="234"/>
      <c r="D79" s="235"/>
      <c r="E79" s="236"/>
      <c r="F79" s="496"/>
      <c r="G79" s="496"/>
      <c r="H79" s="496"/>
      <c r="I79" s="496"/>
      <c r="J79" s="497"/>
      <c r="K79" s="496"/>
      <c r="L79" s="155"/>
    </row>
    <row r="80" spans="1:13" ht="16.149999999999999" customHeight="1">
      <c r="B80" s="391" t="s">
        <v>1011</v>
      </c>
      <c r="C80" s="190"/>
      <c r="D80" s="152"/>
      <c r="E80" s="152"/>
      <c r="F80" s="152"/>
      <c r="G80" s="152"/>
      <c r="H80" s="152"/>
      <c r="I80" s="152"/>
      <c r="J80" s="152"/>
      <c r="K80" s="152"/>
      <c r="L80" s="239"/>
      <c r="M80" s="29"/>
    </row>
    <row r="81" spans="2:13" ht="9" customHeight="1">
      <c r="B81" s="191"/>
      <c r="C81" s="192"/>
      <c r="D81" s="160"/>
      <c r="E81" s="160"/>
      <c r="F81" s="160"/>
      <c r="G81" s="160"/>
      <c r="H81" s="160"/>
      <c r="I81" s="160"/>
      <c r="J81" s="160"/>
      <c r="K81" s="160"/>
      <c r="L81" s="239"/>
      <c r="M81" s="29"/>
    </row>
    <row r="82" spans="2:13" ht="20.25" customHeight="1">
      <c r="B82" s="458" t="s">
        <v>1131</v>
      </c>
      <c r="C82" s="192"/>
      <c r="D82" s="160"/>
      <c r="E82" s="160"/>
      <c r="F82" s="160"/>
      <c r="G82" s="160"/>
      <c r="H82" s="160"/>
      <c r="I82" s="160"/>
      <c r="J82" s="160"/>
      <c r="K82" s="160"/>
      <c r="L82" s="460"/>
      <c r="M82" s="29"/>
    </row>
    <row r="83" spans="2:13" ht="28.5" customHeight="1">
      <c r="B83" s="72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Prostředí pro život.</v>
      </c>
      <c r="C83" s="720"/>
      <c r="D83" s="720"/>
      <c r="E83" s="720"/>
      <c r="F83" s="720"/>
      <c r="G83" s="720"/>
      <c r="H83" s="720"/>
      <c r="I83" s="539"/>
      <c r="J83" s="160"/>
      <c r="K83" s="160"/>
      <c r="L83" s="460"/>
      <c r="M83" s="29"/>
    </row>
    <row r="84" spans="2:13" ht="5.45" customHeight="1">
      <c r="B84" s="493"/>
      <c r="C84" s="192"/>
      <c r="D84" s="160"/>
      <c r="E84" s="160"/>
      <c r="F84" s="160"/>
      <c r="G84" s="160"/>
      <c r="H84" s="160"/>
      <c r="I84" s="160"/>
      <c r="J84" s="160"/>
      <c r="K84" s="160"/>
      <c r="L84" s="460"/>
      <c r="M84" s="29"/>
    </row>
    <row r="85" spans="2:13" s="424" customFormat="1" ht="20.100000000000001" customHeight="1">
      <c r="B85" s="677" t="s">
        <v>721</v>
      </c>
      <c r="C85" s="678"/>
      <c r="D85" s="423" t="s">
        <v>722</v>
      </c>
      <c r="E85" s="425" t="s">
        <v>766</v>
      </c>
      <c r="F85" s="426" t="s">
        <v>767</v>
      </c>
      <c r="G85" s="425" t="s">
        <v>768</v>
      </c>
      <c r="H85" s="425" t="s">
        <v>1194</v>
      </c>
      <c r="I85" s="427" t="s">
        <v>724</v>
      </c>
      <c r="J85" s="428"/>
      <c r="K85" s="428"/>
      <c r="L85" s="428"/>
    </row>
    <row r="86" spans="2:13" ht="34.5" customHeight="1">
      <c r="B86" s="714" t="s">
        <v>1044</v>
      </c>
      <c r="C86" s="715"/>
      <c r="D86" s="219" t="s">
        <v>729</v>
      </c>
      <c r="E86" s="382">
        <f>IF($D$12="VO - Výzkumná organizace",FLOOR((E67*$E$32),1),FLOOR(E67*(E41*$E$27+E42*$F$27),1))</f>
        <v>0</v>
      </c>
      <c r="F86" s="382">
        <f>IF($D$12="VO - Výzkumná organizace",FLOOR((F67*$E$32),1),FLOOR(F67*(F41*$E$27+F42*$F$27),1))</f>
        <v>0</v>
      </c>
      <c r="G86" s="382">
        <f>IF($D$12="VO - Výzkumná organizace",FLOOR((G67*$E$32),1),FLOOR(G67*(G41*$E$27+G42*$F$27),1))</f>
        <v>0</v>
      </c>
      <c r="H86" s="382">
        <f>IF($D$12="VO - Výzkumná organizace",FLOOR((H67*$E$32),1),FLOOR(H67*(H41*$E$27+H42*$F$27),1))</f>
        <v>0</v>
      </c>
      <c r="I86" s="383">
        <f>SUM(E86:H86)</f>
        <v>0</v>
      </c>
      <c r="J86" s="722"/>
      <c r="K86" s="744"/>
      <c r="L86" s="160"/>
    </row>
    <row r="87" spans="2:13" ht="34.5" customHeight="1">
      <c r="B87" s="710" t="str">
        <f>IF(FP_HÚ&lt;&gt;"VO - výzkumná organizace","","Maximální výše podpory pro výzkumnou organizaci
(při dodržení max. možné intenzity podpory na projekt")</f>
        <v/>
      </c>
      <c r="C87" s="711"/>
      <c r="D87" s="240" t="str">
        <f>IF(FP_HÚ&lt;&gt;"VO - výzkumná organizace","","€")</f>
        <v/>
      </c>
      <c r="E87" s="384" t="str">
        <f>IF(FP_HÚ&lt;&gt;"VO - výzkumná organizace","",PRODUCT(E67*$F$27))</f>
        <v/>
      </c>
      <c r="F87" s="384" t="str">
        <f>IF(FP_HÚ&lt;&gt;"VO - výzkumná organizace","",PRODUCT(F67*$F$27))</f>
        <v/>
      </c>
      <c r="G87" s="384" t="str">
        <f>IF(FP_HÚ&lt;&gt;"VO - výzkumná organizace","",PRODUCT(G67*$F$27))</f>
        <v/>
      </c>
      <c r="H87" s="384" t="str">
        <f>IF(FP_HÚ&lt;&gt;"VO - výzkumná organizace","",PRODUCT(H67*$F$27))</f>
        <v/>
      </c>
      <c r="I87" s="385" t="str">
        <f>IF(B87="","",SUM(E87:H87))</f>
        <v/>
      </c>
      <c r="J87" s="498"/>
      <c r="K87" s="499"/>
      <c r="L87" s="160"/>
    </row>
    <row r="88" spans="2:13" ht="21" customHeight="1">
      <c r="B88" s="726" t="s">
        <v>991</v>
      </c>
      <c r="C88" s="727"/>
      <c r="D88" s="241" t="s">
        <v>729</v>
      </c>
      <c r="E88" s="529"/>
      <c r="F88" s="529"/>
      <c r="G88" s="529"/>
      <c r="H88" s="529"/>
      <c r="I88" s="383">
        <f>SUM(E88:H88)</f>
        <v>0</v>
      </c>
      <c r="J88" s="500"/>
      <c r="K88" s="501"/>
      <c r="L88" s="160"/>
    </row>
    <row r="89" spans="2:13" ht="21" customHeight="1">
      <c r="B89" s="710" t="s">
        <v>1191</v>
      </c>
      <c r="C89" s="711"/>
      <c r="D89" s="242" t="s">
        <v>729</v>
      </c>
      <c r="E89" s="386">
        <f t="shared" ref="E89:H89" si="3">E90-E88</f>
        <v>0</v>
      </c>
      <c r="F89" s="386">
        <f t="shared" si="3"/>
        <v>0</v>
      </c>
      <c r="G89" s="386">
        <f t="shared" si="3"/>
        <v>0</v>
      </c>
      <c r="H89" s="386">
        <f t="shared" si="3"/>
        <v>0</v>
      </c>
      <c r="I89" s="385">
        <f>SUM(E89:H89)</f>
        <v>0</v>
      </c>
      <c r="J89" s="160"/>
      <c r="K89" s="160"/>
      <c r="L89" s="160"/>
    </row>
    <row r="90" spans="2:13" ht="21" customHeight="1">
      <c r="B90" s="726" t="s">
        <v>733</v>
      </c>
      <c r="C90" s="727"/>
      <c r="D90" s="241" t="s">
        <v>729</v>
      </c>
      <c r="E90" s="382">
        <f>E67</f>
        <v>0</v>
      </c>
      <c r="F90" s="382">
        <f>F67</f>
        <v>0</v>
      </c>
      <c r="G90" s="382">
        <f>G67</f>
        <v>0</v>
      </c>
      <c r="H90" s="382">
        <f>H67</f>
        <v>0</v>
      </c>
      <c r="I90" s="383">
        <f>I67</f>
        <v>0</v>
      </c>
      <c r="J90" s="160"/>
      <c r="K90" s="160"/>
      <c r="L90" s="160"/>
    </row>
    <row r="91" spans="2:13" ht="3" customHeight="1">
      <c r="B91" s="222"/>
      <c r="C91" s="223"/>
      <c r="D91" s="243"/>
      <c r="E91" s="244"/>
      <c r="F91" s="244"/>
      <c r="G91" s="245"/>
      <c r="H91" s="245"/>
      <c r="I91" s="246"/>
      <c r="J91" s="160"/>
      <c r="K91" s="160"/>
      <c r="L91" s="160"/>
    </row>
    <row r="92" spans="2:13" ht="18" customHeight="1" thickBot="1">
      <c r="B92" s="706" t="s">
        <v>735</v>
      </c>
      <c r="C92" s="707"/>
      <c r="D92" s="228" t="s">
        <v>723</v>
      </c>
      <c r="E92" s="247">
        <f t="shared" ref="E92:I92" si="4">IFERROR(E88/E90,0)</f>
        <v>0</v>
      </c>
      <c r="F92" s="247">
        <f t="shared" si="4"/>
        <v>0</v>
      </c>
      <c r="G92" s="248">
        <f t="shared" si="4"/>
        <v>0</v>
      </c>
      <c r="H92" s="248">
        <f t="shared" si="4"/>
        <v>0</v>
      </c>
      <c r="I92" s="249">
        <f t="shared" si="4"/>
        <v>0</v>
      </c>
      <c r="J92" s="160"/>
      <c r="K92" s="160"/>
      <c r="L92" s="160"/>
    </row>
    <row r="93" spans="2:13" ht="30" customHeight="1" thickTop="1">
      <c r="B93" s="160"/>
      <c r="C93" s="160"/>
      <c r="D93" s="160"/>
      <c r="E93" s="560" t="str">
        <f>IF(FP_HÚ&lt;&gt;"VO - výzkumná organizace",IF(E$88&gt;E$86,"Maximální výše podpory pro daný rok překročena",""),IF(E$88&gt;E$87,"Maximální výše podpory pro daný rok překročena",""))</f>
        <v/>
      </c>
      <c r="F93" s="560" t="str">
        <f>IF(FP_HÚ&lt;&gt;"VO - výzkumná organizace",IF(F$88&gt;F$86,"Maximální výše podpory pro daný rok překročena",""),IF(F$88&gt;F$87,"Maximální výše podpory pro daný rok překročena",""))</f>
        <v/>
      </c>
      <c r="G93" s="560" t="str">
        <f>IF(FP_HÚ&lt;&gt;"VO - výzkumná organizace",IF(G$88&gt;G$86,"Maximální výše podpory pro daný rok překročena",""),IF(G$88&gt;G$87,"Maximální výše podpory pro daný rok překročena",""))</f>
        <v/>
      </c>
      <c r="H93" s="560" t="str">
        <f>IF(FP_HÚ&lt;&gt;"VO - výzkumná organizace",IF(H$88&gt;H$86,"Maximální výše podpory pro daný rok překročena",""),IF(H$88&gt;H$87,"Maximální výše podpory pro daný rok překročena",""))</f>
        <v/>
      </c>
      <c r="I93" s="742" t="str">
        <f>IF($H$87="",IF($H$88&gt;$H$86,"  Přesáhli jste maximální možnou intenzitu podpory 
  pro daný typ subjektu dle Nařízení EK!",""),IF($H$88&gt;$H$87,"  Přesáhli jste maximální možnou intenzitu podpory
  pro daný typ subjektu dle Nařízení EK!",""))</f>
        <v/>
      </c>
      <c r="J93" s="742"/>
      <c r="K93" s="160"/>
      <c r="L93" s="160"/>
    </row>
    <row r="94" spans="2:13" ht="31.5" customHeight="1">
      <c r="B94" s="450" t="s">
        <v>1059</v>
      </c>
      <c r="C94" s="160"/>
      <c r="D94" s="358">
        <f>míra_podpory</f>
        <v>0</v>
      </c>
      <c r="E94" s="717" t="str">
        <f>IF(D94&lt;=E32,"  Požadovaná podpora je v pořádku.","  Požadovaná podpora převyšuje maximální možnou podporu 
  plynoucí z podmínek programu "&amp;číselníky!AF44&amp;"!")</f>
        <v xml:space="preserve">  Požadovaná podpora je v pořádku.</v>
      </c>
      <c r="F94" s="718"/>
      <c r="G94" s="719"/>
      <c r="H94" s="559"/>
      <c r="I94" s="742"/>
      <c r="J94" s="742"/>
      <c r="K94" s="160"/>
      <c r="L94" s="160"/>
    </row>
    <row r="95" spans="2:13" ht="12" customHeight="1">
      <c r="B95" s="250"/>
      <c r="C95" s="160"/>
      <c r="D95" s="160"/>
      <c r="E95" s="160"/>
      <c r="F95" s="160"/>
      <c r="G95" s="160"/>
      <c r="H95" s="160"/>
      <c r="I95" s="160"/>
      <c r="J95" s="160"/>
      <c r="K95" s="160"/>
      <c r="L95" s="160"/>
    </row>
    <row r="96" spans="2:13" ht="10.5" customHeight="1">
      <c r="B96" s="463"/>
      <c r="C96" s="160"/>
      <c r="D96" s="549"/>
      <c r="E96" s="540"/>
      <c r="F96" s="540"/>
      <c r="G96" s="540"/>
      <c r="H96" s="540"/>
      <c r="I96" s="540"/>
      <c r="J96" s="542"/>
      <c r="K96" s="542"/>
      <c r="L96" s="454"/>
    </row>
    <row r="97" spans="2:12" ht="44.25" customHeight="1">
      <c r="B97" s="676" t="s">
        <v>1215</v>
      </c>
      <c r="C97" s="676"/>
      <c r="D97" s="676"/>
      <c r="E97" s="676"/>
      <c r="F97" s="676"/>
      <c r="G97" s="676"/>
      <c r="H97" s="676"/>
      <c r="I97" s="676"/>
      <c r="J97" s="676"/>
      <c r="K97" s="533"/>
      <c r="L97" s="533"/>
    </row>
    <row r="98" spans="2:12" ht="14.25" customHeight="1">
      <c r="B98" s="676" t="s">
        <v>1193</v>
      </c>
      <c r="C98" s="676"/>
      <c r="D98" s="676"/>
      <c r="E98" s="676"/>
      <c r="F98" s="676"/>
      <c r="G98" s="676"/>
      <c r="H98" s="676"/>
      <c r="I98" s="676"/>
      <c r="J98" s="676"/>
      <c r="K98" s="160"/>
      <c r="L98" s="160"/>
    </row>
    <row r="99" spans="2:12" ht="6.75" customHeight="1">
      <c r="B99" s="250"/>
      <c r="C99" s="160"/>
      <c r="D99" s="160"/>
      <c r="E99" s="160"/>
      <c r="F99" s="251"/>
      <c r="G99" s="160"/>
      <c r="H99" s="160"/>
      <c r="I99" s="160"/>
      <c r="J99" s="160"/>
      <c r="K99" s="160"/>
      <c r="L99" s="160"/>
    </row>
    <row r="100" spans="2:12" ht="15.75" customHeight="1">
      <c r="B100" s="72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Prostředí pro život).</v>
      </c>
      <c r="C100" s="728"/>
      <c r="D100" s="728"/>
      <c r="E100" s="728" t="str">
        <f t="shared" ref="E100:G100" si="5">IF(E88&gt;E86,"Překročena výše podpory","")</f>
        <v/>
      </c>
      <c r="F100" s="728" t="str">
        <f t="shared" si="5"/>
        <v/>
      </c>
      <c r="G100" s="728" t="str">
        <f t="shared" si="5"/>
        <v/>
      </c>
      <c r="H100" s="728"/>
      <c r="I100" s="728"/>
      <c r="J100" s="728"/>
      <c r="K100" s="728"/>
      <c r="L100" s="728"/>
    </row>
    <row r="101" spans="2:12" s="47" customFormat="1" ht="15.6" customHeight="1">
      <c r="B101" s="165"/>
      <c r="C101" s="165"/>
      <c r="D101" s="165"/>
      <c r="E101" s="165"/>
      <c r="F101" s="165"/>
      <c r="G101" s="165"/>
      <c r="H101" s="165"/>
      <c r="I101" s="165"/>
      <c r="J101" s="165"/>
      <c r="K101" s="165"/>
      <c r="L101" s="159"/>
    </row>
    <row r="102" spans="2:12" s="47" customFormat="1" ht="15.75" customHeight="1">
      <c r="B102" s="391" t="s">
        <v>1010</v>
      </c>
      <c r="C102" s="165"/>
      <c r="D102" s="165"/>
      <c r="E102" s="165"/>
      <c r="F102" s="165"/>
      <c r="G102" s="165"/>
      <c r="H102" s="165"/>
      <c r="I102" s="165"/>
      <c r="J102" s="165"/>
      <c r="K102" s="165"/>
      <c r="L102" s="159"/>
    </row>
    <row r="103" spans="2:12" s="47" customFormat="1" ht="4.9000000000000004" customHeight="1">
      <c r="B103" s="253"/>
      <c r="C103" s="253"/>
      <c r="D103" s="253"/>
      <c r="E103" s="253"/>
      <c r="F103" s="253"/>
      <c r="G103" s="253"/>
      <c r="H103" s="253"/>
      <c r="I103" s="253"/>
      <c r="J103" s="253"/>
      <c r="K103" s="253"/>
      <c r="L103" s="159"/>
    </row>
    <row r="104" spans="2:12" ht="15.75" customHeight="1">
      <c r="B104" s="732" t="s">
        <v>994</v>
      </c>
      <c r="C104" s="254"/>
      <c r="D104" s="733" t="s">
        <v>729</v>
      </c>
      <c r="E104" s="675">
        <f>E67*(1-E92)</f>
        <v>0</v>
      </c>
      <c r="F104" s="675">
        <f>F67*(1-F92)</f>
        <v>0</v>
      </c>
      <c r="G104" s="675">
        <f>G67*(1-G92)</f>
        <v>0</v>
      </c>
      <c r="H104" s="675">
        <f>H67*(1-H92)</f>
        <v>0</v>
      </c>
      <c r="I104" s="730">
        <f>SUM(E104:H105)</f>
        <v>0</v>
      </c>
      <c r="J104" s="160"/>
      <c r="K104" s="160"/>
      <c r="L104" s="205"/>
    </row>
    <row r="105" spans="2:12" s="47" customFormat="1" ht="13.9" customHeight="1">
      <c r="B105" s="732"/>
      <c r="C105" s="254"/>
      <c r="D105" s="733"/>
      <c r="E105" s="675"/>
      <c r="F105" s="675"/>
      <c r="G105" s="675"/>
      <c r="H105" s="675"/>
      <c r="I105" s="731"/>
      <c r="J105" s="160"/>
      <c r="K105" s="160"/>
      <c r="L105" s="255"/>
    </row>
    <row r="106" spans="2:12" s="47" customFormat="1" ht="9.6" customHeight="1">
      <c r="B106" s="253"/>
      <c r="C106" s="254"/>
      <c r="D106" s="253"/>
      <c r="E106" s="253"/>
      <c r="F106" s="253"/>
      <c r="G106" s="253"/>
      <c r="H106" s="253"/>
      <c r="I106" s="253"/>
      <c r="J106" s="253"/>
      <c r="K106" s="160"/>
      <c r="L106" s="255"/>
    </row>
    <row r="107" spans="2:12" ht="15.75" customHeight="1">
      <c r="B107" s="252"/>
      <c r="C107" s="206"/>
      <c r="D107" s="206"/>
      <c r="E107" s="206"/>
      <c r="F107" s="206"/>
      <c r="G107" s="206"/>
      <c r="H107" s="206"/>
      <c r="I107" s="206"/>
      <c r="J107" s="206"/>
      <c r="K107" s="206"/>
      <c r="L107" s="206"/>
    </row>
    <row r="108" spans="2:12" ht="15.75" customHeight="1">
      <c r="B108" s="391" t="s">
        <v>1126</v>
      </c>
      <c r="C108" s="155"/>
      <c r="D108" s="155"/>
      <c r="E108" s="155"/>
      <c r="F108" s="155"/>
      <c r="G108" s="155"/>
      <c r="H108" s="155"/>
      <c r="I108" s="155"/>
      <c r="J108" s="155"/>
      <c r="K108" s="155"/>
      <c r="L108" s="205"/>
    </row>
    <row r="109" spans="2:12" ht="4.9000000000000004" customHeight="1">
      <c r="B109" s="166"/>
      <c r="C109" s="166"/>
      <c r="D109" s="166"/>
      <c r="E109" s="166"/>
      <c r="F109" s="166"/>
      <c r="G109" s="256"/>
      <c r="H109" s="166"/>
      <c r="I109" s="166"/>
      <c r="J109" s="166"/>
      <c r="K109" s="166"/>
      <c r="L109" s="205"/>
    </row>
    <row r="110" spans="2:12" ht="36" customHeight="1">
      <c r="B110" s="372" t="s">
        <v>1124</v>
      </c>
      <c r="C110" s="160"/>
      <c r="D110" s="257" t="s">
        <v>992</v>
      </c>
      <c r="E110" s="451">
        <f>$I$67</f>
        <v>0</v>
      </c>
      <c r="F110" s="160"/>
      <c r="G110" s="160"/>
      <c r="H110" s="257" t="s">
        <v>1055</v>
      </c>
      <c r="I110" s="451">
        <f>$I$88</f>
        <v>0</v>
      </c>
      <c r="J110" s="258"/>
      <c r="K110" s="160"/>
      <c r="L110" s="205"/>
    </row>
    <row r="111" spans="2:12" ht="9.6" customHeight="1">
      <c r="B111" s="160"/>
      <c r="C111" s="160"/>
      <c r="D111" s="160"/>
      <c r="E111" s="160"/>
      <c r="F111" s="160"/>
      <c r="G111" s="160"/>
      <c r="H111" s="160"/>
      <c r="I111" s="160"/>
      <c r="J111" s="160"/>
      <c r="K111" s="160"/>
      <c r="L111" s="205"/>
    </row>
    <row r="112" spans="2:12" s="47" customFormat="1" ht="9" hidden="1" customHeight="1">
      <c r="B112" s="502"/>
      <c r="C112" s="254"/>
      <c r="D112" s="503"/>
      <c r="E112" s="504"/>
      <c r="F112" s="504"/>
      <c r="G112" s="504"/>
      <c r="H112" s="505"/>
      <c r="I112" s="550"/>
      <c r="J112" s="160"/>
      <c r="K112" s="160"/>
      <c r="L112" s="255"/>
    </row>
    <row r="113" spans="2:12" ht="15.75" customHeight="1">
      <c r="B113" s="206"/>
      <c r="C113" s="206"/>
      <c r="D113" s="206"/>
      <c r="E113" s="206"/>
      <c r="F113" s="206"/>
      <c r="G113" s="206"/>
      <c r="H113" s="206"/>
      <c r="I113" s="206"/>
      <c r="J113" s="206"/>
      <c r="K113" s="206"/>
      <c r="L113" s="206"/>
    </row>
    <row r="114" spans="2:12" ht="15.75" customHeight="1">
      <c r="B114" s="506"/>
      <c r="C114" s="506"/>
      <c r="D114" s="506"/>
      <c r="E114" s="506"/>
      <c r="F114" s="506"/>
      <c r="G114" s="506"/>
      <c r="H114" s="506"/>
      <c r="I114" s="506"/>
      <c r="J114" s="506"/>
      <c r="K114" s="507"/>
      <c r="L114" s="206"/>
    </row>
    <row r="115" spans="2:12" ht="15.75" customHeight="1">
      <c r="B115" s="511"/>
      <c r="C115" s="511"/>
      <c r="D115" s="511"/>
      <c r="E115" s="511"/>
      <c r="F115" s="511"/>
      <c r="G115" s="511"/>
      <c r="H115" s="511"/>
      <c r="I115" s="511"/>
      <c r="J115" s="745" t="str">
        <f>Pokyny!E51</f>
        <v xml:space="preserve"> Verze 2: říjen 2021.</v>
      </c>
      <c r="K115" s="746"/>
      <c r="L115" s="206"/>
    </row>
    <row r="116" spans="2:12" ht="15.75" customHeight="1">
      <c r="B116" s="239"/>
      <c r="C116" s="239"/>
      <c r="D116" s="239"/>
      <c r="E116" s="239"/>
      <c r="F116" s="239"/>
      <c r="G116" s="239"/>
      <c r="H116" s="239"/>
      <c r="I116" s="239"/>
      <c r="J116" s="239"/>
      <c r="K116" s="152"/>
      <c r="L116" s="206"/>
    </row>
    <row r="117" spans="2:12" ht="15.75" customHeight="1">
      <c r="B117" s="79"/>
      <c r="C117" s="79"/>
      <c r="D117" s="79"/>
      <c r="E117" s="79"/>
      <c r="F117" s="79"/>
      <c r="G117" s="79"/>
      <c r="H117" s="79"/>
      <c r="I117" s="79"/>
      <c r="J117" s="79"/>
      <c r="K117" s="95"/>
      <c r="L117" s="22"/>
    </row>
    <row r="118" spans="2:12" ht="15.75" customHeight="1">
      <c r="K118" s="22"/>
      <c r="L118" s="22"/>
    </row>
    <row r="119" spans="2:12" ht="15.75" customHeight="1">
      <c r="K119" s="22"/>
      <c r="L119" s="22"/>
    </row>
    <row r="120" spans="2:12" ht="15.75" customHeight="1">
      <c r="L120" s="22"/>
    </row>
    <row r="121" spans="2:12" ht="15.75" customHeight="1">
      <c r="J121" s="649" t="s">
        <v>776</v>
      </c>
      <c r="K121" s="649"/>
    </row>
    <row r="122" spans="2:12" ht="15.75" customHeight="1"/>
    <row r="123" spans="2:12" ht="15.75" customHeight="1"/>
    <row r="124" spans="2:12" ht="15.75" customHeight="1"/>
  </sheetData>
  <sheetProtection algorithmName="SHA-512" hashValue="NGsyfLmiiD7AsfxjdXG12bxgYqG97KCVIQAz94kFE5KokLCfYUwyvKtoqCxSCEuc1L0EEyC0c/ojz/vAkIe5BA==" saltValue="hTGU5RCYOf3FqMkH4fCD9g==" spinCount="100000" sheet="1" selectLockedCells="1"/>
  <mergeCells count="63">
    <mergeCell ref="B38:G38"/>
    <mergeCell ref="B30:D30"/>
    <mergeCell ref="J121:K121"/>
    <mergeCell ref="B85:C85"/>
    <mergeCell ref="B86:C86"/>
    <mergeCell ref="B88:C88"/>
    <mergeCell ref="B89:C89"/>
    <mergeCell ref="B90:C90"/>
    <mergeCell ref="J86:K86"/>
    <mergeCell ref="E94:G94"/>
    <mergeCell ref="B92:C92"/>
    <mergeCell ref="H104:H105"/>
    <mergeCell ref="G104:G105"/>
    <mergeCell ref="B87:C87"/>
    <mergeCell ref="J115:K115"/>
    <mergeCell ref="B97:J97"/>
    <mergeCell ref="B100:L100"/>
    <mergeCell ref="B44:C44"/>
    <mergeCell ref="B45:C45"/>
    <mergeCell ref="B46:C46"/>
    <mergeCell ref="B60:C60"/>
    <mergeCell ref="B58:L58"/>
    <mergeCell ref="B56:L56"/>
    <mergeCell ref="B51:H51"/>
    <mergeCell ref="B52:H52"/>
    <mergeCell ref="B53:H53"/>
    <mergeCell ref="B61:C61"/>
    <mergeCell ref="B62:C62"/>
    <mergeCell ref="B63:C63"/>
    <mergeCell ref="B64:C64"/>
    <mergeCell ref="J69:K69"/>
    <mergeCell ref="B41:C41"/>
    <mergeCell ref="B42:C42"/>
    <mergeCell ref="B3:G3"/>
    <mergeCell ref="D8:F8"/>
    <mergeCell ref="F10:H10"/>
    <mergeCell ref="B14:B15"/>
    <mergeCell ref="D14:D15"/>
    <mergeCell ref="B6:K6"/>
    <mergeCell ref="E14:F15"/>
    <mergeCell ref="D12:E12"/>
    <mergeCell ref="B17:H17"/>
    <mergeCell ref="B18:L18"/>
    <mergeCell ref="G27:H27"/>
    <mergeCell ref="B37:G37"/>
    <mergeCell ref="B40:C40"/>
    <mergeCell ref="B21:B22"/>
    <mergeCell ref="B104:B105"/>
    <mergeCell ref="D104:D105"/>
    <mergeCell ref="E104:E105"/>
    <mergeCell ref="F104:F105"/>
    <mergeCell ref="B65:C65"/>
    <mergeCell ref="B67:C67"/>
    <mergeCell ref="B78:H78"/>
    <mergeCell ref="D71:G71"/>
    <mergeCell ref="B75:J76"/>
    <mergeCell ref="B98:J98"/>
    <mergeCell ref="I104:I105"/>
    <mergeCell ref="D73:G73"/>
    <mergeCell ref="B83:H83"/>
    <mergeCell ref="I93:J94"/>
    <mergeCell ref="J78:K78"/>
    <mergeCell ref="J67:K67"/>
  </mergeCells>
  <conditionalFormatting sqref="E32">
    <cfRule type="notContainsBlanks" dxfId="30" priority="39">
      <formula>LEN(TRIM(E32))&gt;0</formula>
    </cfRule>
  </conditionalFormatting>
  <conditionalFormatting sqref="D71">
    <cfRule type="containsText" dxfId="29" priority="37" operator="containsText" text="překročily">
      <formula>NOT(ISERROR(SEARCH("překročily",D71)))</formula>
    </cfRule>
    <cfRule type="containsText" dxfId="28" priority="38" operator="containsText" text="v pořádku">
      <formula>NOT(ISERROR(SEARCH("v pořádku",D71)))</formula>
    </cfRule>
    <cfRule type="containsBlanks" dxfId="27" priority="41">
      <formula>LEN(TRIM(D71))=0</formula>
    </cfRule>
  </conditionalFormatting>
  <conditionalFormatting sqref="E94">
    <cfRule type="containsText" dxfId="26" priority="30" operator="containsText" text="převyšuje">
      <formula>NOT(ISERROR(SEARCH("převyšuje",E94)))</formula>
    </cfRule>
    <cfRule type="containsText" dxfId="25" priority="31" operator="containsText" text="v pořádku">
      <formula>NOT(ISERROR(SEARCH("v pořádku",E94)))</formula>
    </cfRule>
  </conditionalFormatting>
  <conditionalFormatting sqref="E94:G94">
    <cfRule type="containsBlanks" dxfId="24" priority="29">
      <formula>LEN(TRIM(E94))=0</formula>
    </cfRule>
  </conditionalFormatting>
  <conditionalFormatting sqref="D8:F8">
    <cfRule type="containsBlanks" dxfId="23" priority="23">
      <formula>LEN(TRIM(D8))=0</formula>
    </cfRule>
    <cfRule type="containsText" dxfId="22" priority="28" operator="containsText" text="chybí">
      <formula>NOT(ISERROR(SEARCH("chybí",D8)))</formula>
    </cfRule>
  </conditionalFormatting>
  <conditionalFormatting sqref="D12">
    <cfRule type="containsText" dxfId="21" priority="26" operator="containsText" text="chybí">
      <formula>NOT(ISERROR(SEARCH("chybí",D12)))</formula>
    </cfRule>
  </conditionalFormatting>
  <conditionalFormatting sqref="D94">
    <cfRule type="notContainsBlanks" dxfId="20" priority="25">
      <formula>LEN(TRIM(D94))&gt;0</formula>
    </cfRule>
  </conditionalFormatting>
  <conditionalFormatting sqref="D12:E12">
    <cfRule type="notContainsText" dxfId="19" priority="24" operator="notContains" text="Chybí">
      <formula>ISERROR(SEARCH("Chybí",D12))</formula>
    </cfRule>
  </conditionalFormatting>
  <conditionalFormatting sqref="D73">
    <cfRule type="containsText" dxfId="18" priority="16" operator="containsText" text="překročena">
      <formula>NOT(ISERROR(SEARCH("překročena",D73)))</formula>
    </cfRule>
    <cfRule type="containsText" dxfId="17" priority="17" operator="containsText" text="v pořádku">
      <formula>NOT(ISERROR(SEARCH("v pořádku",D73)))</formula>
    </cfRule>
  </conditionalFormatting>
  <conditionalFormatting sqref="D73 D71">
    <cfRule type="containsText" dxfId="16" priority="18" operator="containsText" text="relevantní">
      <formula>NOT(ISERROR(SEARCH("relevantní",D71)))</formula>
    </cfRule>
  </conditionalFormatting>
  <conditionalFormatting sqref="E96">
    <cfRule type="containsText" dxfId="15" priority="9" operator="containsText" text="převyšuje">
      <formula>NOT(ISERROR(SEARCH("převyšuje",E96)))</formula>
    </cfRule>
    <cfRule type="containsText" dxfId="14" priority="10" operator="containsText" text="v pořádku">
      <formula>NOT(ISERROR(SEARCH("v pořádku",E96)))</formula>
    </cfRule>
  </conditionalFormatting>
  <conditionalFormatting sqref="D96">
    <cfRule type="notContainsBlanks" dxfId="13" priority="11">
      <formula>LEN(TRIM(D96))&gt;0</formula>
    </cfRule>
    <cfRule type="containsBlanks" dxfId="12" priority="12">
      <formula>LEN(TRIM(D96))=0</formula>
    </cfRule>
  </conditionalFormatting>
  <conditionalFormatting sqref="E96">
    <cfRule type="containsText" dxfId="11" priority="8" operator="containsText" text="Pro kontrolu">
      <formula>NOT(ISERROR(SEARCH("Pro kontrolu",E96)))</formula>
    </cfRule>
  </conditionalFormatting>
  <conditionalFormatting sqref="E93:H93">
    <cfRule type="containsText" dxfId="10" priority="1" operator="containsText" text="Maximální">
      <formula>NOT(ISERROR(SEARCH("Maximální",E93)))</formula>
    </cfRule>
  </conditionalFormatting>
  <dataValidations count="6">
    <dataValidation allowBlank="1" sqref="D10 D12:D13" xr:uid="{0AC90252-9C83-4161-9E7A-816432FC1F0E}"/>
    <dataValidation allowBlank="1" showInputMessage="1" showErrorMessage="1" prompt="Náklady na subdodávky jsou omezeny 20 % z celkových uznaných nákladů na projekt." sqref="E62" xr:uid="{ADBDA3C3-3D1F-4A9F-A7EF-35B5E8CBA671}"/>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C55D7BA0-F421-4DB1-A6D0-B8EA0ADD7BED}">
      <formula1>IF($H$87="",$H$86,$H$67)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E1E4FCA2-6FB3-4592-9B76-655353FAB7AC}">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06A6776E-0A9C-431B-B315-82AC67A9CA3F}">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D422145C-F692-4667-8FF3-C5D6E913FDA7}">
      <formula1>IF($G$87="",$G$86,$G$67)</formula1>
    </dataValidation>
  </dataValidations>
  <hyperlinks>
    <hyperlink ref="B57" r:id="rId1" xr:uid="{FACEB41A-D2B3-4009-94AD-B589852439C4}"/>
  </hyperlinks>
  <pageMargins left="0.7" right="0.7" top="0.78740157499999996" bottom="0.78740157499999996" header="0" footer="0"/>
  <pageSetup paperSize="9" orientation="landscape"/>
  <ignoredErrors>
    <ignoredError sqref="I87"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22" id="{18E125FB-8C9C-4CB1-BEFB-34D093607880}">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E41:H41 E61:H65 E88:H88</xm:sqref>
        </x14:conditionalFormatting>
        <x14:conditionalFormatting xmlns:xm="http://schemas.microsoft.com/office/excel/2006/main">
          <x14:cfRule type="expression" priority="21" id="{938F6D08-5F2E-4A30-A823-FC656C2E9237}">
            <xm:f>'Identifikační údaje'!$D$25=""</xm:f>
            <x14:dxf>
              <fill>
                <patternFill>
                  <bgColor rgb="FFFFF892"/>
                </patternFill>
              </fill>
            </x14:dxf>
          </x14:cfRule>
          <xm:sqref>D14:D15 D49</xm:sqref>
        </x14:conditionalFormatting>
        <x14:conditionalFormatting xmlns:xm="http://schemas.microsoft.com/office/excel/2006/main">
          <x14:cfRule type="expression" priority="7" id="{24814EF4-A2BA-4045-80F6-1CEE65F54E84}">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E41:H41</xm:sqref>
        </x14:conditionalFormatting>
        <x14:conditionalFormatting xmlns:xm="http://schemas.microsoft.com/office/excel/2006/main">
          <x14:cfRule type="expression" priority="6" id="{33361C43-B30F-4F35-BCC3-46E0959C5450}">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E61:H65</xm:sqref>
        </x14:conditionalFormatting>
        <x14:conditionalFormatting xmlns:xm="http://schemas.microsoft.com/office/excel/2006/main">
          <x14:cfRule type="expression" priority="5" id="{6630E696-687B-40DC-9D37-C2B79EE6C9C3}">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4" id="{D74B7880-8902-4ADB-B933-0FB33F1D0141}">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3" id="{0EC51EE4-6921-4BE6-80EB-0402A6771159}">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byla vybrána povolená hodnota" error="Vyberte z možností nabízených v rozevíracím seznamu." prompt="Vyberte z možností rozevíracího seznamu." xr:uid="{82AFA8FD-E642-4347-AEEF-641DF3AF7B60}">
          <x14:formula1>
            <xm:f>číselníky!$Z$11:$Z$12</xm:f>
          </x14:formula1>
          <xm:sqref>D14</xm:sqref>
        </x14:dataValidation>
        <x14:dataValidation type="list" allowBlank="1" showInputMessage="1" showErrorMessage="1" prompt="Vyberte z možností rozevíracího seznamu." xr:uid="{EC6D3E78-07FD-4267-BA73-00953A9F83E3}">
          <x14:formula1>
            <xm:f>číselníky!$Z$16:$Z$17</xm:f>
          </x14:formula1>
          <xm:sqref>D50:D51</xm:sqref>
        </x14:dataValidation>
        <x14:dataValidation type="list" allowBlank="1" showErrorMessage="1" errorTitle="Neplatná hodnota" error="Vyberte prosím některou z možostí rozevíracího seznamu." prompt="Vyberte z možností rozevíracího seznamu." xr:uid="{DF59E19C-EEDD-49B7-A235-9BDF94F9BE6F}">
          <x14:formula1>
            <xm:f>číselníky!$Z$15:$Z$17</xm:f>
          </x14:formula1>
          <xm:sqref>D49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rgb="FFF8F8F8"/>
    <outlinePr summaryBelow="0" summaryRight="0"/>
  </sheetPr>
  <dimension ref="A1:N45"/>
  <sheetViews>
    <sheetView showGridLines="0" showRowColHeaders="0" zoomScaleNormal="100" workbookViewId="0"/>
  </sheetViews>
  <sheetFormatPr defaultColWidth="14.42578125" defaultRowHeight="15" customHeight="1"/>
  <cols>
    <col min="1" max="1" width="5.5703125" style="83" customWidth="1"/>
    <col min="2" max="2" width="55.5703125" customWidth="1"/>
    <col min="3" max="6" width="20" customWidth="1"/>
    <col min="7" max="7" width="20" style="83" customWidth="1"/>
    <col min="8" max="8" width="20" customWidth="1"/>
    <col min="9" max="9" width="0.140625" customWidth="1"/>
    <col min="10" max="10" width="2.28515625" style="83" customWidth="1"/>
    <col min="11" max="11" width="14.85546875" customWidth="1"/>
  </cols>
  <sheetData>
    <row r="1" spans="1:14" s="83" customFormat="1" ht="15" customHeight="1">
      <c r="A1" s="149"/>
    </row>
    <row r="2" spans="1:14" s="83" customFormat="1" ht="21.6" customHeight="1"/>
    <row r="3" spans="1:14" s="83" customFormat="1" ht="18" customHeight="1">
      <c r="B3" s="748" t="s">
        <v>1004</v>
      </c>
      <c r="C3" s="748"/>
      <c r="D3" s="748"/>
      <c r="E3" s="748"/>
      <c r="F3" s="748"/>
      <c r="G3" s="552"/>
      <c r="K3" s="47"/>
      <c r="L3" s="47"/>
    </row>
    <row r="4" spans="1:14" s="83" customFormat="1" ht="15" customHeight="1">
      <c r="K4" s="47"/>
      <c r="L4" s="47"/>
    </row>
    <row r="5" spans="1:14" s="83" customFormat="1" ht="15" customHeight="1">
      <c r="K5" s="47"/>
      <c r="L5" s="47"/>
    </row>
    <row r="6" spans="1:14" s="83" customFormat="1" ht="24.6" customHeight="1">
      <c r="B6" s="593" t="s">
        <v>778</v>
      </c>
      <c r="C6" s="594"/>
      <c r="D6" s="594"/>
      <c r="E6" s="594"/>
      <c r="F6" s="594"/>
      <c r="G6" s="594"/>
      <c r="H6" s="594"/>
      <c r="I6" s="594"/>
      <c r="J6" s="594"/>
      <c r="K6" s="99"/>
      <c r="L6" s="99"/>
    </row>
    <row r="7" spans="1:14" s="83" customFormat="1" ht="15" customHeight="1">
      <c r="K7" s="47"/>
      <c r="L7" s="47"/>
    </row>
    <row r="8" spans="1:14" ht="15.75" customHeight="1">
      <c r="B8" s="375" t="str">
        <f>"Míra podpory dle programu "&amp;číselníky!AF44</f>
        <v>Míra podpory dle programu Prostředí pro život</v>
      </c>
      <c r="C8" s="28"/>
      <c r="D8" s="28"/>
      <c r="E8" s="28"/>
      <c r="F8" s="28"/>
      <c r="G8" s="28"/>
      <c r="H8" s="98"/>
      <c r="I8" s="90"/>
      <c r="J8" s="90"/>
      <c r="K8" s="47"/>
      <c r="L8" s="47"/>
    </row>
    <row r="9" spans="1:14" s="83" customFormat="1" ht="6" customHeight="1">
      <c r="B9" s="73"/>
      <c r="C9" s="70"/>
      <c r="D9" s="70"/>
      <c r="E9" s="70"/>
      <c r="F9" s="70"/>
      <c r="G9" s="70"/>
      <c r="H9" s="70"/>
      <c r="I9" s="89"/>
      <c r="J9" s="148"/>
      <c r="K9" s="47"/>
      <c r="L9" s="47"/>
    </row>
    <row r="10" spans="1:14" ht="45.6" customHeight="1">
      <c r="B10" s="130" t="s">
        <v>999</v>
      </c>
      <c r="C10" s="91" t="s">
        <v>773</v>
      </c>
      <c r="D10" s="107">
        <f>'Finanční plán hl. uchazeče'!E32</f>
        <v>0.85</v>
      </c>
      <c r="E10" s="70"/>
      <c r="F10" s="70"/>
      <c r="G10" s="91" t="s">
        <v>1187</v>
      </c>
      <c r="H10" s="452">
        <f>míra_podpory</f>
        <v>0</v>
      </c>
      <c r="I10" s="60"/>
      <c r="J10" s="148"/>
      <c r="K10" s="749" t="str">
        <f>IF($H$10&gt;$D$10,"Požadovaná podpora převyšuje maximální možnou podporu plynoucí z podmínek programu "&amp;číselníky!AF44&amp;"! 
Opravte prosím zadané částky.","")</f>
        <v/>
      </c>
      <c r="L10" s="749"/>
      <c r="M10" s="749"/>
      <c r="N10" s="749"/>
    </row>
    <row r="11" spans="1:14" ht="15" customHeight="1">
      <c r="B11" s="70"/>
      <c r="C11" s="70"/>
      <c r="D11" s="70"/>
      <c r="E11" s="70"/>
      <c r="F11" s="70"/>
      <c r="G11" s="70"/>
      <c r="H11" s="70"/>
      <c r="I11" s="60"/>
      <c r="J11" s="148"/>
    </row>
    <row r="12" spans="1:14" s="47" customFormat="1" ht="15" customHeight="1">
      <c r="B12" s="78"/>
      <c r="C12" s="78"/>
      <c r="D12" s="78"/>
      <c r="E12" s="78"/>
      <c r="F12" s="78"/>
      <c r="G12" s="78"/>
      <c r="H12" s="78"/>
      <c r="J12" s="90"/>
    </row>
    <row r="13" spans="1:14" ht="15.75" customHeight="1">
      <c r="B13" s="150" t="s">
        <v>732</v>
      </c>
      <c r="C13" s="96"/>
      <c r="D13" s="96"/>
      <c r="E13" s="96"/>
      <c r="F13" s="96"/>
      <c r="G13" s="96"/>
      <c r="H13" s="96"/>
      <c r="I13" s="47"/>
      <c r="J13" s="90"/>
    </row>
    <row r="14" spans="1:14" s="83" customFormat="1" ht="15" customHeight="1">
      <c r="B14" s="73"/>
      <c r="C14" s="70"/>
      <c r="D14" s="70"/>
      <c r="E14" s="70"/>
      <c r="F14" s="70"/>
      <c r="G14" s="70"/>
      <c r="H14" s="70"/>
      <c r="I14" s="60"/>
      <c r="J14" s="148"/>
    </row>
    <row r="15" spans="1:14" ht="15.75" customHeight="1">
      <c r="B15" s="100" t="s">
        <v>721</v>
      </c>
      <c r="C15" s="100" t="s">
        <v>722</v>
      </c>
      <c r="D15" s="104" t="s">
        <v>766</v>
      </c>
      <c r="E15" s="104" t="s">
        <v>767</v>
      </c>
      <c r="F15" s="104" t="s">
        <v>768</v>
      </c>
      <c r="G15" s="104" t="s">
        <v>1194</v>
      </c>
      <c r="H15" s="100" t="s">
        <v>724</v>
      </c>
      <c r="I15" s="60"/>
      <c r="J15" s="148"/>
    </row>
    <row r="16" spans="1:14" ht="21" customHeight="1">
      <c r="B16" s="101" t="s">
        <v>725</v>
      </c>
      <c r="C16" s="102" t="s">
        <v>729</v>
      </c>
      <c r="D16" s="436">
        <f>'Finanční plán hl. uchazeče'!E61+'Finanční plán d. účastníka 1'!E61+'Finanční plán d. účastníka 2'!E61</f>
        <v>0</v>
      </c>
      <c r="E16" s="436">
        <f>'Finanční plán hl. uchazeče'!F61+'Finanční plán d. účastníka 1'!F61+'Finanční plán d. účastníka 2'!F61</f>
        <v>0</v>
      </c>
      <c r="F16" s="436">
        <f>'Finanční plán hl. uchazeče'!G61+'Finanční plán d. účastníka 1'!G61+'Finanční plán d. účastníka 2'!G61</f>
        <v>0</v>
      </c>
      <c r="G16" s="436">
        <f>'Finanční plán hl. uchazeče'!H61+'Finanční plán d. účastníka 1'!H61+'Finanční plán d. účastníka 2'!H61</f>
        <v>0</v>
      </c>
      <c r="H16" s="437">
        <f>SUM(D16:G16)</f>
        <v>0</v>
      </c>
      <c r="I16" s="60"/>
      <c r="J16" s="148"/>
    </row>
    <row r="17" spans="2:11" ht="21" customHeight="1">
      <c r="B17" s="103" t="s">
        <v>726</v>
      </c>
      <c r="C17" s="93" t="s">
        <v>729</v>
      </c>
      <c r="D17" s="438">
        <f>'Finanční plán hl. uchazeče'!E62+'Finanční plán d. účastníka 1'!E62+'Finanční plán d. účastníka 2'!E62</f>
        <v>0</v>
      </c>
      <c r="E17" s="438">
        <f>'Finanční plán hl. uchazeče'!F62+'Finanční plán d. účastníka 1'!F62+'Finanční plán d. účastníka 2'!F62</f>
        <v>0</v>
      </c>
      <c r="F17" s="438">
        <f>'Finanční plán hl. uchazeče'!G62+'Finanční plán d. účastníka 1'!G62+'Finanční plán d. účastníka 2'!G62</f>
        <v>0</v>
      </c>
      <c r="G17" s="438">
        <f>'Finanční plán hl. uchazeče'!H62+'Finanční plán d. účastníka 1'!H62+'Finanční plán d. účastníka 2'!H62</f>
        <v>0</v>
      </c>
      <c r="H17" s="439">
        <f>SUM(D17:G17)</f>
        <v>0</v>
      </c>
      <c r="I17" s="60"/>
      <c r="J17" s="148"/>
    </row>
    <row r="18" spans="2:11" ht="21" customHeight="1">
      <c r="B18" s="101" t="s">
        <v>728</v>
      </c>
      <c r="C18" s="102" t="s">
        <v>729</v>
      </c>
      <c r="D18" s="436">
        <f>'Finanční plán hl. uchazeče'!E63+'Finanční plán d. účastníka 1'!E63+'Finanční plán d. účastníka 2'!E63</f>
        <v>0</v>
      </c>
      <c r="E18" s="436">
        <f>'Finanční plán hl. uchazeče'!F63+'Finanční plán d. účastníka 1'!F63+'Finanční plán d. účastníka 2'!F63</f>
        <v>0</v>
      </c>
      <c r="F18" s="436">
        <f>'Finanční plán hl. uchazeče'!G63+'Finanční plán d. účastníka 1'!G63+'Finanční plán d. účastníka 2'!G63</f>
        <v>0</v>
      </c>
      <c r="G18" s="436">
        <f>'Finanční plán hl. uchazeče'!H63+'Finanční plán d. účastníka 1'!H63+'Finanční plán d. účastníka 2'!H63</f>
        <v>0</v>
      </c>
      <c r="H18" s="437">
        <f>SUM(D18:G18)</f>
        <v>0</v>
      </c>
      <c r="I18" s="60"/>
      <c r="J18" s="148"/>
    </row>
    <row r="19" spans="2:11" ht="21" customHeight="1">
      <c r="B19" s="103" t="s">
        <v>730</v>
      </c>
      <c r="C19" s="93" t="s">
        <v>729</v>
      </c>
      <c r="D19" s="438">
        <f>'Finanční plán hl. uchazeče'!E64+'Finanční plán d. účastníka 1'!E64+'Finanční plán d. účastníka 2'!E64</f>
        <v>0</v>
      </c>
      <c r="E19" s="438">
        <f>'Finanční plán hl. uchazeče'!F64+'Finanční plán d. účastníka 1'!F64+'Finanční plán d. účastníka 2'!F64</f>
        <v>0</v>
      </c>
      <c r="F19" s="438">
        <f>'Finanční plán hl. uchazeče'!G64+'Finanční plán d. účastníka 1'!G64+'Finanční plán d. účastníka 2'!G64</f>
        <v>0</v>
      </c>
      <c r="G19" s="438">
        <f>'Finanční plán hl. uchazeče'!H64+'Finanční plán d. účastníka 1'!H64+'Finanční plán d. účastníka 2'!H64</f>
        <v>0</v>
      </c>
      <c r="H19" s="440">
        <f>SUM(D19:G19)</f>
        <v>0</v>
      </c>
      <c r="I19" s="60"/>
      <c r="J19" s="148"/>
    </row>
    <row r="20" spans="2:11" ht="21" customHeight="1">
      <c r="B20" s="105" t="s">
        <v>731</v>
      </c>
      <c r="C20" s="106" t="s">
        <v>729</v>
      </c>
      <c r="D20" s="436">
        <f>'Finanční plán hl. uchazeče'!E65+'Finanční plán d. účastníka 1'!E65+'Finanční plán d. účastníka 2'!E65</f>
        <v>0</v>
      </c>
      <c r="E20" s="436">
        <f>'Finanční plán hl. uchazeče'!F65+'Finanční plán d. účastníka 1'!F65+'Finanční plán d. účastníka 2'!F65</f>
        <v>0</v>
      </c>
      <c r="F20" s="436">
        <f>'Finanční plán hl. uchazeče'!G65+'Finanční plán d. účastníka 1'!G65+'Finanční plán d. účastníka 2'!G65</f>
        <v>0</v>
      </c>
      <c r="G20" s="436">
        <f>'Finanční plán hl. uchazeče'!H65+'Finanční plán d. účastníka 1'!H65+'Finanční plán d. účastníka 2'!H65</f>
        <v>0</v>
      </c>
      <c r="H20" s="441">
        <f>SUM(D20:G20)</f>
        <v>0</v>
      </c>
      <c r="I20" s="60"/>
      <c r="J20" s="148"/>
    </row>
    <row r="21" spans="2:11" s="83" customFormat="1" ht="2.4500000000000002" customHeight="1">
      <c r="B21" s="125"/>
      <c r="C21" s="126"/>
      <c r="D21" s="442"/>
      <c r="E21" s="442"/>
      <c r="F21" s="442"/>
      <c r="G21" s="553"/>
      <c r="H21" s="443"/>
      <c r="I21" s="60"/>
      <c r="J21" s="148"/>
    </row>
    <row r="22" spans="2:11" ht="18" customHeight="1" thickBot="1">
      <c r="B22" s="121" t="s">
        <v>732</v>
      </c>
      <c r="C22" s="108" t="s">
        <v>729</v>
      </c>
      <c r="D22" s="444">
        <f t="shared" ref="D22:G22" si="0">SUM(D16:D20)</f>
        <v>0</v>
      </c>
      <c r="E22" s="444">
        <f t="shared" si="0"/>
        <v>0</v>
      </c>
      <c r="F22" s="444">
        <f t="shared" si="0"/>
        <v>0</v>
      </c>
      <c r="G22" s="444">
        <f t="shared" si="0"/>
        <v>0</v>
      </c>
      <c r="H22" s="445">
        <f>SUM(H16:H20)</f>
        <v>0</v>
      </c>
      <c r="I22" s="89"/>
      <c r="J22" s="148"/>
    </row>
    <row r="23" spans="2:11" ht="13.5" thickTop="1">
      <c r="B23" s="70"/>
      <c r="C23" s="70"/>
      <c r="D23" s="70"/>
      <c r="E23" s="70"/>
      <c r="F23" s="70"/>
      <c r="G23" s="70"/>
      <c r="H23" s="462"/>
      <c r="I23" s="89"/>
      <c r="J23" s="148"/>
    </row>
    <row r="24" spans="2:11" s="47" customFormat="1" ht="15" customHeight="1">
      <c r="B24" s="78"/>
      <c r="C24" s="78"/>
      <c r="D24" s="78"/>
      <c r="E24" s="78"/>
      <c r="F24" s="78"/>
      <c r="G24" s="78"/>
      <c r="H24" s="78"/>
      <c r="I24" s="90"/>
      <c r="J24" s="90"/>
    </row>
    <row r="25" spans="2:11" ht="15.75" customHeight="1">
      <c r="B25" s="150" t="s">
        <v>733</v>
      </c>
      <c r="C25" s="78"/>
      <c r="D25" s="78"/>
      <c r="E25" s="78"/>
      <c r="F25" s="78"/>
      <c r="G25" s="78"/>
      <c r="H25" s="78"/>
      <c r="I25" s="90"/>
      <c r="J25" s="90"/>
    </row>
    <row r="26" spans="2:11" s="83" customFormat="1" ht="15" customHeight="1">
      <c r="B26" s="73"/>
      <c r="C26" s="70"/>
      <c r="D26" s="70"/>
      <c r="E26" s="70"/>
      <c r="F26" s="70"/>
      <c r="G26" s="70"/>
      <c r="H26" s="70"/>
      <c r="I26" s="60"/>
      <c r="J26" s="148"/>
    </row>
    <row r="27" spans="2:11" ht="15.75" customHeight="1">
      <c r="B27" s="100" t="s">
        <v>721</v>
      </c>
      <c r="C27" s="100" t="s">
        <v>722</v>
      </c>
      <c r="D27" s="104" t="s">
        <v>766</v>
      </c>
      <c r="E27" s="104" t="s">
        <v>767</v>
      </c>
      <c r="F27" s="104" t="s">
        <v>768</v>
      </c>
      <c r="G27" s="104" t="s">
        <v>1194</v>
      </c>
      <c r="H27" s="100" t="s">
        <v>724</v>
      </c>
      <c r="I27" s="89"/>
      <c r="J27" s="148"/>
    </row>
    <row r="28" spans="2:11" ht="21" customHeight="1">
      <c r="B28" s="101" t="s">
        <v>1000</v>
      </c>
      <c r="C28" s="102" t="s">
        <v>729</v>
      </c>
      <c r="D28" s="446">
        <f>'Finanční plán hl. uchazeče'!E88+'Finanční plán d. účastníka 1'!E88+'Finanční plán d. účastníka 2'!E88</f>
        <v>0</v>
      </c>
      <c r="E28" s="446">
        <f>'Finanční plán hl. uchazeče'!F88+'Finanční plán d. účastníka 1'!F88+'Finanční plán d. účastníka 2'!F88</f>
        <v>0</v>
      </c>
      <c r="F28" s="446">
        <f>'Finanční plán hl. uchazeče'!G88+'Finanční plán d. účastníka 1'!G88+'Finanční plán d. účastníka 2'!G88</f>
        <v>0</v>
      </c>
      <c r="G28" s="446">
        <f>'Finanční plán hl. uchazeče'!H88+'Finanční plán d. účastníka 1'!H88+'Finanční plán d. účastníka 2'!H88</f>
        <v>0</v>
      </c>
      <c r="H28" s="447">
        <f>SUM(D28:G28)</f>
        <v>0</v>
      </c>
      <c r="I28" s="94"/>
      <c r="J28" s="148"/>
      <c r="K28" s="97"/>
    </row>
    <row r="29" spans="2:11" ht="21" customHeight="1">
      <c r="B29" s="103" t="s">
        <v>734</v>
      </c>
      <c r="C29" s="93" t="s">
        <v>729</v>
      </c>
      <c r="D29" s="448">
        <f>'Finanční plán hl. uchazeče'!E89+'Finanční plán d. účastníka 1'!E89+'Finanční plán d. účastníka 2'!E89</f>
        <v>0</v>
      </c>
      <c r="E29" s="448">
        <f>'Finanční plán hl. uchazeče'!F89+'Finanční plán d. účastníka 1'!F89+'Finanční plán d. účastníka 2'!F89</f>
        <v>0</v>
      </c>
      <c r="F29" s="448">
        <f>'Finanční plán hl. uchazeče'!G89+'Finanční plán d. účastníka 1'!G89+'Finanční plán d. účastníka 2'!G89</f>
        <v>0</v>
      </c>
      <c r="G29" s="448">
        <f>'Finanční plán hl. uchazeče'!H89+'Finanční plán d. účastníka 1'!H89+'Finanční plán d. účastníka 2'!H89</f>
        <v>0</v>
      </c>
      <c r="H29" s="449">
        <f>SUM(D29:G29)</f>
        <v>0</v>
      </c>
      <c r="I29" s="89"/>
      <c r="J29" s="148"/>
      <c r="K29" s="47"/>
    </row>
    <row r="30" spans="2:11" ht="21" customHeight="1">
      <c r="B30" s="101" t="s">
        <v>733</v>
      </c>
      <c r="C30" s="102" t="s">
        <v>729</v>
      </c>
      <c r="D30" s="446">
        <f>'Finanční plán hl. uchazeče'!E90+'Finanční plán d. účastníka 1'!E90+'Finanční plán d. účastníka 2'!E90</f>
        <v>0</v>
      </c>
      <c r="E30" s="446">
        <f>'Finanční plán hl. uchazeče'!F90+'Finanční plán d. účastníka 1'!F90+'Finanční plán d. účastníka 2'!F90</f>
        <v>0</v>
      </c>
      <c r="F30" s="446">
        <f>'Finanční plán hl. uchazeče'!G90+'Finanční plán d. účastníka 1'!G90+'Finanční plán d. účastníka 2'!G90</f>
        <v>0</v>
      </c>
      <c r="G30" s="446">
        <f>'Finanční plán hl. uchazeče'!H90+'Finanční plán d. účastníka 1'!H90+'Finanční plán d. účastníka 2'!H90</f>
        <v>0</v>
      </c>
      <c r="H30" s="447">
        <f>SUM(D30:G30)</f>
        <v>0</v>
      </c>
      <c r="I30" s="89"/>
      <c r="J30" s="148"/>
      <c r="K30" s="47"/>
    </row>
    <row r="31" spans="2:11" s="83" customFormat="1" ht="3" customHeight="1">
      <c r="B31" s="125"/>
      <c r="C31" s="128"/>
      <c r="D31" s="127"/>
      <c r="E31" s="127"/>
      <c r="F31" s="127"/>
      <c r="G31" s="554"/>
      <c r="H31" s="110"/>
      <c r="I31" s="120"/>
      <c r="J31" s="148"/>
      <c r="K31" s="47"/>
    </row>
    <row r="32" spans="2:11" ht="18" customHeight="1" thickBot="1">
      <c r="B32" s="121" t="s">
        <v>736</v>
      </c>
      <c r="C32" s="124" t="s">
        <v>723</v>
      </c>
      <c r="D32" s="131">
        <f t="shared" ref="D32:G32" si="1">IFERROR(D28/D30,0)</f>
        <v>0</v>
      </c>
      <c r="E32" s="131">
        <f t="shared" si="1"/>
        <v>0</v>
      </c>
      <c r="F32" s="131">
        <f t="shared" si="1"/>
        <v>0</v>
      </c>
      <c r="G32" s="131">
        <f t="shared" si="1"/>
        <v>0</v>
      </c>
      <c r="H32" s="132">
        <f>IFERROR(H28/H30,0)</f>
        <v>0</v>
      </c>
      <c r="I32" s="89"/>
      <c r="J32" s="148"/>
      <c r="K32" s="47"/>
    </row>
    <row r="33" spans="2:13" s="83" customFormat="1" ht="63.75" customHeight="1" thickTop="1">
      <c r="B33" s="70"/>
      <c r="C33" s="70"/>
      <c r="D33" s="70"/>
      <c r="E33" s="70"/>
      <c r="F33" s="70"/>
      <c r="G33" s="70"/>
      <c r="H33" s="508" t="str">
        <f>IF(pozadovana_mira_podpory&gt;300000,"Maximální možná podpora na projekt je 300 000 €.
Opravte prosím zadané částky.","")</f>
        <v/>
      </c>
      <c r="I33" s="89"/>
      <c r="J33" s="148"/>
      <c r="K33" s="47"/>
    </row>
    <row r="34" spans="2:13" ht="15" customHeight="1">
      <c r="B34" s="123" t="s">
        <v>1162</v>
      </c>
      <c r="C34" s="60"/>
      <c r="D34" s="60"/>
      <c r="E34" s="60"/>
      <c r="F34" s="60"/>
      <c r="G34" s="60"/>
      <c r="H34" s="148"/>
      <c r="J34" s="60"/>
    </row>
    <row r="35" spans="2:13" s="83" customFormat="1" ht="2.4500000000000002" customHeight="1">
      <c r="B35" s="123"/>
      <c r="C35" s="60"/>
      <c r="D35" s="60"/>
      <c r="E35" s="60"/>
      <c r="F35" s="60"/>
      <c r="G35" s="60"/>
      <c r="H35" s="60"/>
    </row>
    <row r="36" spans="2:13" ht="15" customHeight="1">
      <c r="M36" s="36"/>
    </row>
    <row r="37" spans="2:13" s="83" customFormat="1" ht="15" customHeight="1">
      <c r="M37" s="36"/>
    </row>
    <row r="38" spans="2:13" ht="15" customHeight="1">
      <c r="B38" s="86"/>
      <c r="C38" s="86"/>
      <c r="D38" s="86"/>
      <c r="E38" s="86"/>
      <c r="F38" s="86"/>
      <c r="G38" s="86"/>
      <c r="H38" s="740" t="str">
        <f>Pokyny!E51</f>
        <v xml:space="preserve"> Verze 2: říjen 2021.</v>
      </c>
      <c r="I38" s="740"/>
      <c r="J38" s="740"/>
      <c r="K38" s="86"/>
      <c r="L38" s="86"/>
    </row>
    <row r="39" spans="2:13" ht="15" customHeight="1">
      <c r="G39" s="435"/>
      <c r="H39" s="435"/>
      <c r="I39" s="435"/>
      <c r="J39" s="435"/>
    </row>
    <row r="40" spans="2:13" ht="15" customHeight="1">
      <c r="B40" s="79"/>
      <c r="C40" s="79"/>
      <c r="D40" s="79"/>
      <c r="E40" s="79"/>
      <c r="F40" s="79"/>
      <c r="G40" s="36"/>
      <c r="H40" s="36"/>
    </row>
    <row r="41" spans="2:13" ht="15" customHeight="1">
      <c r="B41" s="122"/>
    </row>
    <row r="42" spans="2:13" ht="15" customHeight="1">
      <c r="B42" s="747" t="s">
        <v>1163</v>
      </c>
      <c r="C42" s="747"/>
      <c r="D42" s="747"/>
      <c r="E42" s="747"/>
      <c r="F42" s="747"/>
      <c r="G42" s="545"/>
      <c r="H42" s="369"/>
    </row>
    <row r="43" spans="2:13" s="83" customFormat="1" ht="4.9000000000000004" customHeight="1">
      <c r="B43" s="370"/>
      <c r="E43" s="368"/>
      <c r="F43" s="368"/>
      <c r="G43" s="368"/>
      <c r="H43" s="369"/>
    </row>
    <row r="44" spans="2:13" ht="15" customHeight="1">
      <c r="B44" s="371" t="s">
        <v>1002</v>
      </c>
      <c r="H44" s="367"/>
    </row>
    <row r="45" spans="2:13" ht="15" customHeight="1">
      <c r="B45" s="389" t="s">
        <v>1003</v>
      </c>
      <c r="H45" s="367"/>
    </row>
  </sheetData>
  <sheetProtection algorithmName="SHA-512" hashValue="XTbeAhL9EqyQrFXfULL0qeNxewsHNXmC73vIjficRJkkXoomKojEMOvufSaac6CEt6gyIupupaTwjYsv7X7EfA==" saltValue="/YK6I9qrygLVwHXY6oE0QQ==" spinCount="100000" sheet="1" selectLockedCells="1"/>
  <customSheetViews>
    <customSheetView guid="{258BA2CE-0D4B-4685-9512-B6E91D85BFDC}">
      <pageMargins left="0.7" right="0.7" top="0.78740157499999996" bottom="0.78740157499999996" header="0.3" footer="0.3"/>
    </customSheetView>
  </customSheetViews>
  <mergeCells count="5">
    <mergeCell ref="B42:F42"/>
    <mergeCell ref="B3:F3"/>
    <mergeCell ref="K10:N10"/>
    <mergeCell ref="B6:J6"/>
    <mergeCell ref="H38:J38"/>
  </mergeCells>
  <conditionalFormatting sqref="H10">
    <cfRule type="expression" dxfId="2" priority="3">
      <formula>$H$10&gt;$D$10</formula>
    </cfRule>
    <cfRule type="expression" dxfId="1" priority="4">
      <formula>$D$10&gt;=$H$10</formula>
    </cfRule>
  </conditionalFormatting>
  <conditionalFormatting sqref="H28">
    <cfRule type="cellIs" dxfId="0" priority="1" operator="greaterThan">
      <formula>300000</formula>
    </cfRule>
  </conditionalFormatting>
  <dataValidations count="1">
    <dataValidation type="decimal" operator="lessThanOrEqual" allowBlank="1" showInputMessage="1" showErrorMessage="1" sqref="H28" xr:uid="{155025F1-C248-416D-A89E-0A36A8ACD25F}">
      <formula1>1000000</formula1>
    </dataValidation>
  </dataValidations>
  <hyperlinks>
    <hyperlink ref="B45" r:id="rId1" xr:uid="{161C4057-1A06-4FF1-BEAD-36AF98E85C77}"/>
  </hyperlinks>
  <pageMargins left="0.7" right="0.7" top="0.78740157499999996" bottom="0.78740157499999996" header="0.3" footer="0.3"/>
  <pageSetup paperSize="9" orientation="portrait" horizontalDpi="300" verticalDpi="300"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outlinePr summaryBelow="0" summaryRight="0"/>
  </sheetPr>
  <dimension ref="A1:AM1002"/>
  <sheetViews>
    <sheetView topLeftCell="AD1" workbookViewId="0">
      <selection activeCell="AF20" sqref="AF20"/>
    </sheetView>
  </sheetViews>
  <sheetFormatPr defaultColWidth="14.42578125" defaultRowHeight="15" customHeight="1"/>
  <cols>
    <col min="1" max="6" width="14.42578125" customWidth="1"/>
    <col min="7" max="7" width="106.140625" customWidth="1"/>
    <col min="8" max="8" width="17.140625" customWidth="1"/>
    <col min="23" max="23" width="164" customWidth="1"/>
    <col min="29" max="29" width="47" customWidth="1"/>
    <col min="30" max="30" width="144.28515625" customWidth="1"/>
  </cols>
  <sheetData>
    <row r="1" spans="1:39" ht="15.75" customHeight="1">
      <c r="A1" s="1" t="s">
        <v>2</v>
      </c>
      <c r="B1" s="1" t="s">
        <v>3</v>
      </c>
      <c r="C1" s="1" t="s">
        <v>4</v>
      </c>
      <c r="D1" s="1" t="s">
        <v>5</v>
      </c>
      <c r="E1" s="1" t="s">
        <v>6</v>
      </c>
      <c r="F1" s="1" t="s">
        <v>7</v>
      </c>
      <c r="G1" s="1" t="s">
        <v>8</v>
      </c>
      <c r="H1" s="1" t="s">
        <v>9</v>
      </c>
      <c r="I1" s="1" t="s">
        <v>10</v>
      </c>
      <c r="J1" s="1" t="s">
        <v>11</v>
      </c>
      <c r="K1" s="1" t="s">
        <v>12</v>
      </c>
      <c r="L1" s="1" t="s">
        <v>13</v>
      </c>
      <c r="M1" s="1" t="s">
        <v>14</v>
      </c>
      <c r="N1" s="1" t="s">
        <v>15</v>
      </c>
      <c r="O1" s="1" t="s">
        <v>16</v>
      </c>
      <c r="P1" s="1" t="s">
        <v>17</v>
      </c>
      <c r="Q1" s="1" t="s">
        <v>18</v>
      </c>
      <c r="R1" s="1" t="s">
        <v>19</v>
      </c>
      <c r="S1" s="1" t="s">
        <v>20</v>
      </c>
      <c r="T1" s="1" t="s">
        <v>21</v>
      </c>
      <c r="U1" s="1" t="s">
        <v>22</v>
      </c>
      <c r="V1" s="1" t="s">
        <v>23</v>
      </c>
      <c r="W1" s="2" t="s">
        <v>24</v>
      </c>
      <c r="Z1" s="1" t="s">
        <v>12</v>
      </c>
      <c r="AB1" s="3" t="s">
        <v>3</v>
      </c>
      <c r="AC1" s="3" t="s">
        <v>4</v>
      </c>
      <c r="AD1" s="4" t="s">
        <v>25</v>
      </c>
    </row>
    <row r="2" spans="1:39" ht="15.75" customHeight="1">
      <c r="A2" s="5" t="s">
        <v>26</v>
      </c>
      <c r="B2" s="5" t="s">
        <v>26</v>
      </c>
      <c r="C2" s="5" t="s">
        <v>26</v>
      </c>
      <c r="D2" s="5" t="s">
        <v>26</v>
      </c>
      <c r="E2" s="5" t="s">
        <v>26</v>
      </c>
      <c r="F2" s="5" t="s">
        <v>26</v>
      </c>
      <c r="G2" s="5" t="s">
        <v>26</v>
      </c>
      <c r="H2" s="5" t="s">
        <v>26</v>
      </c>
      <c r="I2" s="5" t="s">
        <v>26</v>
      </c>
      <c r="J2" s="5" t="s">
        <v>26</v>
      </c>
      <c r="K2" s="5" t="s">
        <v>26</v>
      </c>
      <c r="L2" s="5" t="s">
        <v>26</v>
      </c>
      <c r="M2" s="5" t="s">
        <v>26</v>
      </c>
      <c r="N2" s="5" t="s">
        <v>26</v>
      </c>
      <c r="O2" s="5" t="s">
        <v>26</v>
      </c>
      <c r="P2" s="5">
        <v>25.414999999999999</v>
      </c>
      <c r="Q2" s="5" t="s">
        <v>26</v>
      </c>
      <c r="R2" s="5" t="s">
        <v>26</v>
      </c>
      <c r="S2" s="5" t="s">
        <v>27</v>
      </c>
      <c r="T2" s="5" t="s">
        <v>27</v>
      </c>
      <c r="U2" s="5" t="s">
        <v>27</v>
      </c>
      <c r="V2" s="5" t="s">
        <v>27</v>
      </c>
      <c r="W2" s="5" t="s">
        <v>26</v>
      </c>
      <c r="X2" s="6" t="s">
        <v>28</v>
      </c>
      <c r="Y2" s="6" t="s">
        <v>29</v>
      </c>
      <c r="Z2" s="5" t="s">
        <v>26</v>
      </c>
      <c r="AB2" s="7" t="s">
        <v>26</v>
      </c>
      <c r="AC2" s="7" t="s">
        <v>26</v>
      </c>
      <c r="AD2" s="8" t="s">
        <v>26</v>
      </c>
      <c r="AF2" s="134" t="s">
        <v>983</v>
      </c>
      <c r="AH2" s="134" t="s">
        <v>984</v>
      </c>
    </row>
    <row r="3" spans="1:39" ht="15.75" customHeight="1">
      <c r="A3" s="147" t="s">
        <v>48</v>
      </c>
      <c r="B3" t="s">
        <v>31</v>
      </c>
      <c r="C3" t="s">
        <v>31</v>
      </c>
      <c r="D3" s="5" t="s">
        <v>32</v>
      </c>
      <c r="E3" s="5" t="s">
        <v>33</v>
      </c>
      <c r="F3" s="5" t="s">
        <v>34</v>
      </c>
      <c r="G3" s="9" t="s">
        <v>35</v>
      </c>
      <c r="H3" s="10" t="s">
        <v>36</v>
      </c>
      <c r="I3" s="5" t="s">
        <v>37</v>
      </c>
      <c r="J3" s="5" t="s">
        <v>38</v>
      </c>
      <c r="K3" s="5" t="s">
        <v>39</v>
      </c>
      <c r="L3" s="5" t="s">
        <v>40</v>
      </c>
      <c r="M3" s="5" t="s">
        <v>41</v>
      </c>
      <c r="N3" s="5" t="s">
        <v>42</v>
      </c>
      <c r="O3" s="5" t="s">
        <v>43</v>
      </c>
      <c r="Q3" s="5" t="s">
        <v>44</v>
      </c>
      <c r="R3" s="5" t="s">
        <v>45</v>
      </c>
      <c r="S3" s="5">
        <v>1</v>
      </c>
      <c r="T3" s="5">
        <v>1</v>
      </c>
      <c r="U3" s="5">
        <v>2020</v>
      </c>
      <c r="V3" s="5">
        <v>2019</v>
      </c>
      <c r="W3" s="11" t="s">
        <v>46</v>
      </c>
      <c r="X3" s="6" t="s">
        <v>32</v>
      </c>
      <c r="Y3" s="6"/>
      <c r="Z3" s="5" t="s">
        <v>47</v>
      </c>
      <c r="AA3" s="5"/>
      <c r="AB3" s="7" t="s">
        <v>31</v>
      </c>
      <c r="AC3" s="7" t="s">
        <v>31</v>
      </c>
      <c r="AD3" s="13" t="s">
        <v>1060</v>
      </c>
      <c r="AE3" s="5"/>
      <c r="AF3" s="147" t="s">
        <v>982</v>
      </c>
      <c r="AG3" s="134" t="s">
        <v>29</v>
      </c>
      <c r="AH3" s="134" t="s">
        <v>28</v>
      </c>
      <c r="AI3" s="134" t="s">
        <v>29</v>
      </c>
    </row>
    <row r="4" spans="1:39" ht="15.75" customHeight="1">
      <c r="A4" s="147" t="s">
        <v>30</v>
      </c>
      <c r="B4" t="s">
        <v>49</v>
      </c>
      <c r="C4" t="s">
        <v>49</v>
      </c>
      <c r="D4" s="5" t="s">
        <v>50</v>
      </c>
      <c r="E4" s="5" t="s">
        <v>51</v>
      </c>
      <c r="F4" s="5" t="s">
        <v>52</v>
      </c>
      <c r="G4" s="9" t="s">
        <v>53</v>
      </c>
      <c r="H4" s="10" t="s">
        <v>54</v>
      </c>
      <c r="J4" s="5" t="s">
        <v>55</v>
      </c>
      <c r="K4" s="5" t="s">
        <v>56</v>
      </c>
      <c r="L4" s="5" t="s">
        <v>57</v>
      </c>
      <c r="M4" s="5" t="s">
        <v>58</v>
      </c>
      <c r="N4" s="5" t="s">
        <v>59</v>
      </c>
      <c r="O4" s="5" t="s">
        <v>60</v>
      </c>
      <c r="Q4" s="5" t="s">
        <v>61</v>
      </c>
      <c r="R4" s="5" t="s">
        <v>62</v>
      </c>
      <c r="S4" s="5">
        <v>2</v>
      </c>
      <c r="T4" s="5">
        <v>2</v>
      </c>
      <c r="U4" s="5">
        <v>2021</v>
      </c>
      <c r="V4" s="5"/>
      <c r="W4" s="11" t="s">
        <v>63</v>
      </c>
      <c r="X4" s="14">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14">
        <f>IF(FP_HÚ="MP - malý podnik",'Finanční plán hl. uchazeče'!H22,IF(FP_HÚ="SP - střední podnik",'Finanční plán hl. uchazeče'!H23,IF(FP_HÚ="VP - velký podnik",'Finanční plán hl. uchazeče'!H24,'Finanční plán hl. uchazeče'!H25)))</f>
        <v>1</v>
      </c>
      <c r="Z4" s="5" t="s">
        <v>65</v>
      </c>
      <c r="AA4" s="5"/>
      <c r="AB4" s="7" t="s">
        <v>49</v>
      </c>
      <c r="AC4" s="7" t="s">
        <v>49</v>
      </c>
      <c r="AD4" s="13" t="s">
        <v>1061</v>
      </c>
      <c r="AE4" s="5"/>
      <c r="AF4" s="5"/>
    </row>
    <row r="5" spans="1:39" ht="15.75" customHeight="1">
      <c r="B5" t="s">
        <v>66</v>
      </c>
      <c r="C5" t="s">
        <v>66</v>
      </c>
      <c r="G5" s="9" t="s">
        <v>67</v>
      </c>
      <c r="H5" s="10" t="s">
        <v>68</v>
      </c>
      <c r="I5" s="5"/>
      <c r="K5" s="5" t="s">
        <v>69</v>
      </c>
      <c r="L5" s="5" t="s">
        <v>70</v>
      </c>
      <c r="O5" s="5" t="s">
        <v>71</v>
      </c>
      <c r="Q5" s="5" t="s">
        <v>72</v>
      </c>
      <c r="R5" s="5" t="s">
        <v>73</v>
      </c>
      <c r="S5" s="5">
        <v>3</v>
      </c>
      <c r="T5" s="5">
        <v>3</v>
      </c>
      <c r="U5" s="5">
        <v>2022</v>
      </c>
      <c r="V5" s="5"/>
      <c r="W5" s="11" t="s">
        <v>1134</v>
      </c>
      <c r="X5" s="6" t="s">
        <v>50</v>
      </c>
      <c r="Y5" s="6"/>
      <c r="Z5" s="5" t="s">
        <v>74</v>
      </c>
      <c r="AA5" s="5"/>
      <c r="AB5" s="7" t="s">
        <v>66</v>
      </c>
      <c r="AC5" s="15" t="s">
        <v>66</v>
      </c>
      <c r="AD5" s="13" t="s">
        <v>1062</v>
      </c>
      <c r="AE5" s="5"/>
      <c r="AF5" s="147" t="s">
        <v>32</v>
      </c>
    </row>
    <row r="6" spans="1:39" ht="15.75" customHeight="1">
      <c r="B6" t="s">
        <v>75</v>
      </c>
      <c r="C6" t="s">
        <v>75</v>
      </c>
      <c r="G6" s="9" t="s">
        <v>76</v>
      </c>
      <c r="H6" s="10" t="s">
        <v>77</v>
      </c>
      <c r="K6" s="5" t="s">
        <v>78</v>
      </c>
      <c r="L6" s="147" t="s">
        <v>1174</v>
      </c>
      <c r="O6" s="5" t="s">
        <v>79</v>
      </c>
      <c r="Q6" s="5" t="s">
        <v>80</v>
      </c>
      <c r="R6" s="5" t="s">
        <v>81</v>
      </c>
      <c r="S6" s="5">
        <v>4</v>
      </c>
      <c r="T6" s="5">
        <v>4</v>
      </c>
      <c r="U6" s="5"/>
      <c r="V6" s="5"/>
      <c r="W6" s="11" t="s">
        <v>1135</v>
      </c>
      <c r="X6" s="16">
        <f>IF(FP_HÚ="MP - malý podnik",'Finanční plán hl. uchazeče'!E22,IF(FP_HÚ="SP - střední podnik",'Finanční plán hl. uchazeče'!E23,IF(FP_HÚ="VP - velký podnik",'Finanční plán hl. uchazeče'!E24,'Finanční plán hl. uchazeče'!E25)))</f>
        <v>1</v>
      </c>
      <c r="Y6" s="16">
        <f>IF(FP_HÚ="MP - malý podnik",'Finanční plán hl. uchazeče'!F22,IF(FP_HÚ="SP - střední podnik",'Finanční plán hl. uchazeče'!F23,IF(FP_HÚ="VP - velký podnik",'Finanční plán hl. uchazeče'!F24,'Finanční plán hl. uchazeče'!F25)))</f>
        <v>1</v>
      </c>
      <c r="Z6" s="5" t="s">
        <v>82</v>
      </c>
      <c r="AA6" s="5"/>
      <c r="AB6" s="7" t="s">
        <v>75</v>
      </c>
      <c r="AC6" s="15" t="s">
        <v>75</v>
      </c>
      <c r="AD6" s="13" t="s">
        <v>1063</v>
      </c>
      <c r="AE6" s="5"/>
      <c r="AF6" s="5">
        <f>IF(FP_DU="MP - malý podnik",'Finanční plán d. účastníka 1'!G22,IF(FP_DU="SP - střední podnik",'Finanční plán d. účastníka 1'!G23,IF(FP_DU="VP - velký podnik",'Finanční plán d. účastníka 1'!G24,'Finanční plán d. účastníka 1'!G25)))</f>
        <v>1</v>
      </c>
      <c r="AG6">
        <f>IF(FP_DU="MP - malý podnik",'Finanční plán d. účastníka 1'!H22,IF(FP_DU="SP - střední podnik",'Finanční plán d. účastníka 1'!H23,IF(FP_DU="VP - velký podnik",'Finanční plán d. účastníka 1'!H24,'Finanční plán d. účastníka 1'!H25)))</f>
        <v>1</v>
      </c>
      <c r="AH6">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39" ht="15.75" customHeight="1">
      <c r="B7" t="s">
        <v>84</v>
      </c>
      <c r="C7" t="s">
        <v>84</v>
      </c>
      <c r="G7" s="9" t="s">
        <v>85</v>
      </c>
      <c r="H7" s="10" t="s">
        <v>86</v>
      </c>
      <c r="J7" s="134" t="s">
        <v>26</v>
      </c>
      <c r="O7" s="5" t="s">
        <v>87</v>
      </c>
      <c r="Q7" s="5" t="s">
        <v>88</v>
      </c>
      <c r="R7" s="5" t="s">
        <v>89</v>
      </c>
      <c r="S7" s="5">
        <v>5</v>
      </c>
      <c r="T7" s="5">
        <v>5</v>
      </c>
      <c r="U7" s="5"/>
      <c r="V7" s="5"/>
      <c r="W7" s="11" t="s">
        <v>1136</v>
      </c>
      <c r="X7" s="6"/>
      <c r="Y7" s="6"/>
      <c r="Z7" s="5"/>
      <c r="AA7" s="5"/>
      <c r="AB7" s="7" t="s">
        <v>84</v>
      </c>
      <c r="AC7" s="15" t="s">
        <v>84</v>
      </c>
      <c r="AD7" s="13" t="s">
        <v>1064</v>
      </c>
      <c r="AE7" s="5"/>
      <c r="AF7" s="147" t="s">
        <v>50</v>
      </c>
    </row>
    <row r="8" spans="1:39" ht="15.75" customHeight="1">
      <c r="B8" t="s">
        <v>90</v>
      </c>
      <c r="C8" t="s">
        <v>90</v>
      </c>
      <c r="G8" s="9" t="s">
        <v>91</v>
      </c>
      <c r="H8" s="10" t="s">
        <v>92</v>
      </c>
      <c r="J8" t="s">
        <v>802</v>
      </c>
      <c r="K8" s="83"/>
      <c r="O8" s="5" t="s">
        <v>93</v>
      </c>
      <c r="Q8" s="5" t="s">
        <v>94</v>
      </c>
      <c r="R8" s="5" t="s">
        <v>95</v>
      </c>
      <c r="S8" s="5"/>
      <c r="T8" s="5">
        <v>6</v>
      </c>
      <c r="U8" s="5"/>
      <c r="V8" s="5"/>
      <c r="W8" s="11" t="s">
        <v>1137</v>
      </c>
      <c r="X8" s="6"/>
      <c r="Y8" s="144" t="s">
        <v>980</v>
      </c>
      <c r="Z8" s="5"/>
      <c r="AA8" s="5"/>
      <c r="AB8" s="7" t="s">
        <v>90</v>
      </c>
      <c r="AC8" s="15" t="s">
        <v>90</v>
      </c>
      <c r="AD8" s="13" t="s">
        <v>1065</v>
      </c>
      <c r="AE8" s="5"/>
      <c r="AF8" s="5">
        <f>IF(FP_DU="MP - malý podnik",'Finanční plán d. účastníka 1'!E22,IF(FP_DU="SP - střední podnik",'Finanční plán d. účastníka 1'!E23,IF(FP_DU="VP - velký podnik",'Finanční plán d. účastníka 1'!E24,'Finanční plán d. účastníka 1'!E25)))</f>
        <v>1</v>
      </c>
      <c r="AG8">
        <f>IF(FP_DU="MP - malý podnik",'Finanční plán d. účastníka 1'!F22,IF(FP_DU="SP - střední podnik",'Finanční plán d. účastníka 1'!F23,IF(FP_DU="VP - velký podnik",'Finanční plán d. účastníka 1'!F24,'Finanční plán d. účastníka 1'!F25)))</f>
        <v>1</v>
      </c>
      <c r="AH8">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39" ht="15.75" customHeight="1">
      <c r="B9" t="s">
        <v>96</v>
      </c>
      <c r="C9" t="s">
        <v>96</v>
      </c>
      <c r="G9" s="9" t="s">
        <v>97</v>
      </c>
      <c r="H9" s="10" t="s">
        <v>98</v>
      </c>
      <c r="J9" t="s">
        <v>803</v>
      </c>
      <c r="K9" s="83"/>
      <c r="Q9" s="5" t="s">
        <v>99</v>
      </c>
      <c r="R9" s="5" t="s">
        <v>100</v>
      </c>
      <c r="S9" s="5"/>
      <c r="T9" s="5">
        <v>7</v>
      </c>
      <c r="U9" s="5"/>
      <c r="V9" s="5"/>
      <c r="W9" s="11" t="s">
        <v>1138</v>
      </c>
      <c r="X9" s="6"/>
      <c r="Y9" s="140">
        <f>'Hlavní uchazeč'!D15</f>
        <v>0</v>
      </c>
      <c r="Z9" s="5"/>
      <c r="AA9" s="5"/>
      <c r="AB9" s="7" t="s">
        <v>96</v>
      </c>
      <c r="AC9" s="15" t="s">
        <v>96</v>
      </c>
      <c r="AD9" s="13" t="s">
        <v>1066</v>
      </c>
      <c r="AE9" s="5"/>
      <c r="AF9" s="5"/>
    </row>
    <row r="10" spans="1:39" ht="15.75" customHeight="1">
      <c r="B10" t="s">
        <v>101</v>
      </c>
      <c r="C10" t="s">
        <v>101</v>
      </c>
      <c r="G10" s="9" t="s">
        <v>102</v>
      </c>
      <c r="H10" s="10" t="s">
        <v>103</v>
      </c>
      <c r="J10" t="s">
        <v>804</v>
      </c>
      <c r="K10" s="83"/>
      <c r="Q10" s="5" t="s">
        <v>104</v>
      </c>
      <c r="R10" s="5" t="s">
        <v>105</v>
      </c>
      <c r="S10" s="5"/>
      <c r="T10" s="5">
        <v>8</v>
      </c>
      <c r="U10" s="5"/>
      <c r="V10" s="5"/>
      <c r="W10" s="11" t="s">
        <v>106</v>
      </c>
      <c r="X10" s="6"/>
      <c r="Y10" s="143">
        <f>'Další účastník 1'!D15</f>
        <v>0</v>
      </c>
      <c r="Z10" s="5" t="s">
        <v>26</v>
      </c>
      <c r="AA10" s="5"/>
      <c r="AB10" s="7" t="s">
        <v>101</v>
      </c>
      <c r="AC10" s="7" t="s">
        <v>101</v>
      </c>
      <c r="AD10" s="13" t="s">
        <v>1067</v>
      </c>
      <c r="AE10" s="5"/>
      <c r="AF10" s="1" t="s">
        <v>1139</v>
      </c>
      <c r="AI10" s="1" t="s">
        <v>1147</v>
      </c>
      <c r="AM10" s="10"/>
    </row>
    <row r="11" spans="1:39" ht="15.75" customHeight="1">
      <c r="B11" t="s">
        <v>107</v>
      </c>
      <c r="C11" t="s">
        <v>107</v>
      </c>
      <c r="G11" s="9" t="s">
        <v>108</v>
      </c>
      <c r="H11" s="10" t="s">
        <v>109</v>
      </c>
      <c r="J11" t="s">
        <v>805</v>
      </c>
      <c r="K11" s="83"/>
      <c r="Q11" s="5" t="s">
        <v>110</v>
      </c>
      <c r="R11" s="5" t="s">
        <v>111</v>
      </c>
      <c r="S11" s="5"/>
      <c r="T11" s="5">
        <v>9</v>
      </c>
      <c r="U11" s="5"/>
      <c r="V11" s="5"/>
      <c r="W11" s="11" t="s">
        <v>112</v>
      </c>
      <c r="X11" s="142"/>
      <c r="Y11" s="143">
        <f>'Další účastník 2'!D15</f>
        <v>0</v>
      </c>
      <c r="Z11" s="5" t="s">
        <v>32</v>
      </c>
      <c r="AA11" s="5"/>
      <c r="AB11" s="7" t="s">
        <v>107</v>
      </c>
      <c r="AC11" s="7" t="s">
        <v>107</v>
      </c>
      <c r="AD11" s="13" t="s">
        <v>1068</v>
      </c>
      <c r="AE11" s="5"/>
      <c r="AF11" s="10" t="s">
        <v>26</v>
      </c>
      <c r="AI11" s="10" t="s">
        <v>1140</v>
      </c>
      <c r="AL11" s="10"/>
      <c r="AM11" s="10"/>
    </row>
    <row r="12" spans="1:39" ht="15.75" customHeight="1">
      <c r="B12" t="s">
        <v>113</v>
      </c>
      <c r="C12" t="s">
        <v>113</v>
      </c>
      <c r="G12" s="9" t="s">
        <v>114</v>
      </c>
      <c r="H12" s="10" t="s">
        <v>115</v>
      </c>
      <c r="J12" t="s">
        <v>806</v>
      </c>
      <c r="K12" s="83"/>
      <c r="M12" s="134" t="s">
        <v>1026</v>
      </c>
      <c r="Q12" s="5" t="s">
        <v>116</v>
      </c>
      <c r="R12" s="5" t="s">
        <v>117</v>
      </c>
      <c r="S12" s="5"/>
      <c r="T12" s="5">
        <v>10</v>
      </c>
      <c r="U12" s="5"/>
      <c r="V12" s="5"/>
      <c r="W12" s="11" t="s">
        <v>118</v>
      </c>
      <c r="X12" s="141"/>
      <c r="Y12" s="18"/>
      <c r="Z12" s="5" t="s">
        <v>50</v>
      </c>
      <c r="AA12" s="5"/>
      <c r="AB12" s="7" t="s">
        <v>113</v>
      </c>
      <c r="AC12" s="15" t="s">
        <v>113</v>
      </c>
      <c r="AD12" s="453" t="s">
        <v>1069</v>
      </c>
      <c r="AE12" s="5"/>
      <c r="AF12" s="10" t="s">
        <v>140</v>
      </c>
      <c r="AI12" s="10" t="s">
        <v>1148</v>
      </c>
      <c r="AL12" s="10"/>
      <c r="AM12" s="10"/>
    </row>
    <row r="13" spans="1:39" ht="15.75" customHeight="1">
      <c r="B13" t="s">
        <v>120</v>
      </c>
      <c r="C13" t="s">
        <v>120</v>
      </c>
      <c r="G13" s="9" t="s">
        <v>121</v>
      </c>
      <c r="H13" s="10" t="s">
        <v>122</v>
      </c>
      <c r="J13" s="134" t="s">
        <v>807</v>
      </c>
      <c r="K13" s="83"/>
      <c r="M13">
        <v>1</v>
      </c>
      <c r="Q13" s="5" t="s">
        <v>123</v>
      </c>
      <c r="R13" s="5" t="s">
        <v>124</v>
      </c>
      <c r="S13" s="5"/>
      <c r="T13" s="5">
        <v>11</v>
      </c>
      <c r="U13" s="5"/>
      <c r="V13" s="5"/>
      <c r="W13" s="11" t="s">
        <v>125</v>
      </c>
      <c r="X13" s="144" t="s">
        <v>981</v>
      </c>
      <c r="Y13" s="6"/>
      <c r="Z13" s="5"/>
      <c r="AA13" s="5"/>
      <c r="AB13" s="7" t="s">
        <v>120</v>
      </c>
      <c r="AC13" s="15" t="s">
        <v>120</v>
      </c>
      <c r="AD13" s="13" t="s">
        <v>1070</v>
      </c>
      <c r="AE13" s="5"/>
      <c r="AF13" s="10" t="s">
        <v>1222</v>
      </c>
      <c r="AI13" s="10" t="s">
        <v>1149</v>
      </c>
      <c r="AL13" s="10"/>
      <c r="AM13" s="10"/>
    </row>
    <row r="14" spans="1:39" ht="15.75" customHeight="1">
      <c r="B14" t="s">
        <v>127</v>
      </c>
      <c r="C14" t="s">
        <v>127</v>
      </c>
      <c r="G14" s="9" t="s">
        <v>128</v>
      </c>
      <c r="H14" s="5">
        <v>0</v>
      </c>
      <c r="K14" s="83"/>
      <c r="M14">
        <v>2</v>
      </c>
      <c r="Q14" s="5" t="s">
        <v>129</v>
      </c>
      <c r="R14" s="5" t="s">
        <v>130</v>
      </c>
      <c r="S14" s="5"/>
      <c r="T14" s="5">
        <v>12</v>
      </c>
      <c r="U14" s="5"/>
      <c r="V14" s="5"/>
      <c r="W14" s="11" t="s">
        <v>131</v>
      </c>
      <c r="X14" s="18" t="str">
        <f>'Hlavní uchazeč'!D19</f>
        <v>Vyberte možnost:</v>
      </c>
      <c r="Y14" s="18"/>
      <c r="Z14" s="5"/>
      <c r="AA14" s="5"/>
      <c r="AB14" s="7" t="s">
        <v>127</v>
      </c>
      <c r="AC14" s="15" t="s">
        <v>127</v>
      </c>
      <c r="AD14" s="453" t="s">
        <v>1071</v>
      </c>
      <c r="AE14" s="5"/>
      <c r="AF14" s="10" t="s">
        <v>1223</v>
      </c>
      <c r="AI14" s="10" t="s">
        <v>1150</v>
      </c>
    </row>
    <row r="15" spans="1:39" ht="15.75" customHeight="1">
      <c r="B15" t="s">
        <v>132</v>
      </c>
      <c r="C15" t="s">
        <v>132</v>
      </c>
      <c r="G15" s="9" t="s">
        <v>133</v>
      </c>
      <c r="H15" s="10" t="s">
        <v>134</v>
      </c>
      <c r="K15" s="83"/>
      <c r="M15" s="83">
        <v>3</v>
      </c>
      <c r="Q15" s="5" t="s">
        <v>135</v>
      </c>
      <c r="R15" s="5" t="s">
        <v>136</v>
      </c>
      <c r="S15" s="5"/>
      <c r="T15" s="5"/>
      <c r="U15" s="5"/>
      <c r="V15" s="5"/>
      <c r="W15" s="11" t="s">
        <v>137</v>
      </c>
      <c r="X15" s="6" t="str">
        <f>'Další účastník 1'!D19</f>
        <v>Vyberte možnost:</v>
      </c>
      <c r="Y15" s="6"/>
      <c r="Z15" s="5" t="s">
        <v>26</v>
      </c>
      <c r="AA15" s="5"/>
      <c r="AB15" s="7" t="s">
        <v>132</v>
      </c>
      <c r="AC15" s="15" t="s">
        <v>132</v>
      </c>
      <c r="AD15" s="13" t="s">
        <v>1072</v>
      </c>
      <c r="AE15" s="5"/>
      <c r="AF15" s="10" t="s">
        <v>109</v>
      </c>
      <c r="AI15" s="10" t="s">
        <v>1151</v>
      </c>
    </row>
    <row r="16" spans="1:39" ht="15.75" customHeight="1">
      <c r="B16" t="s">
        <v>138</v>
      </c>
      <c r="C16" t="s">
        <v>138</v>
      </c>
      <c r="G16" s="9" t="s">
        <v>139</v>
      </c>
      <c r="H16" s="10" t="s">
        <v>140</v>
      </c>
      <c r="J16" s="134" t="s">
        <v>1013</v>
      </c>
      <c r="K16" s="83"/>
      <c r="L16" s="134"/>
      <c r="M16" s="83">
        <v>4</v>
      </c>
      <c r="Q16" s="5" t="s">
        <v>141</v>
      </c>
      <c r="R16" s="5" t="s">
        <v>142</v>
      </c>
      <c r="S16" s="5"/>
      <c r="T16" s="5"/>
      <c r="U16" s="5"/>
      <c r="V16" s="5"/>
      <c r="W16" s="11" t="s">
        <v>143</v>
      </c>
      <c r="X16" s="6" t="str">
        <f>'Další účastník 2'!D19</f>
        <v>Vyberte možnost:</v>
      </c>
      <c r="Y16" s="6"/>
      <c r="Z16" s="5" t="s">
        <v>144</v>
      </c>
      <c r="AA16" s="5"/>
      <c r="AB16" s="7" t="s">
        <v>138</v>
      </c>
      <c r="AC16" s="15" t="s">
        <v>138</v>
      </c>
      <c r="AD16" s="13" t="s">
        <v>1073</v>
      </c>
      <c r="AE16" s="5"/>
      <c r="AF16" s="10" t="s">
        <v>115</v>
      </c>
      <c r="AI16" s="10" t="s">
        <v>1152</v>
      </c>
    </row>
    <row r="17" spans="2:35" ht="15.75" customHeight="1">
      <c r="B17" t="s">
        <v>145</v>
      </c>
      <c r="C17" t="s">
        <v>145</v>
      </c>
      <c r="G17" s="9" t="s">
        <v>146</v>
      </c>
      <c r="H17" s="10" t="s">
        <v>147</v>
      </c>
      <c r="J17" s="134" t="s">
        <v>26</v>
      </c>
      <c r="M17" s="83">
        <v>5</v>
      </c>
      <c r="R17" s="5" t="s">
        <v>148</v>
      </c>
      <c r="S17" s="5"/>
      <c r="T17" s="5"/>
      <c r="U17" s="5"/>
      <c r="V17" s="5"/>
      <c r="W17" s="11" t="s">
        <v>149</v>
      </c>
      <c r="X17" s="6"/>
      <c r="Y17" s="6"/>
      <c r="Z17" s="147" t="s">
        <v>993</v>
      </c>
      <c r="AA17" s="5"/>
      <c r="AB17" s="7" t="s">
        <v>145</v>
      </c>
      <c r="AC17" s="15" t="s">
        <v>145</v>
      </c>
      <c r="AD17" s="13" t="s">
        <v>1074</v>
      </c>
      <c r="AE17" s="5"/>
      <c r="AF17" s="10" t="s">
        <v>54</v>
      </c>
      <c r="AI17" s="10" t="s">
        <v>1153</v>
      </c>
    </row>
    <row r="18" spans="2:35" ht="15.75" customHeight="1">
      <c r="B18" t="s">
        <v>150</v>
      </c>
      <c r="C18" t="s">
        <v>150</v>
      </c>
      <c r="G18" s="9" t="s">
        <v>151</v>
      </c>
      <c r="H18" s="10" t="s">
        <v>152</v>
      </c>
      <c r="J18">
        <v>1</v>
      </c>
      <c r="M18" s="83">
        <v>6</v>
      </c>
      <c r="R18" s="5" t="s">
        <v>153</v>
      </c>
      <c r="S18" s="5"/>
      <c r="T18" s="5"/>
      <c r="U18" s="5"/>
      <c r="V18" s="5"/>
      <c r="W18" s="11" t="s">
        <v>154</v>
      </c>
      <c r="X18" s="6"/>
      <c r="Y18" s="6"/>
      <c r="Z18" s="5"/>
      <c r="AA18" s="5"/>
      <c r="AB18" s="7" t="s">
        <v>150</v>
      </c>
      <c r="AC18" s="15" t="s">
        <v>150</v>
      </c>
      <c r="AD18" s="13" t="s">
        <v>1075</v>
      </c>
      <c r="AE18" s="5"/>
      <c r="AF18" s="10" t="s">
        <v>68</v>
      </c>
      <c r="AI18" s="10" t="s">
        <v>1154</v>
      </c>
    </row>
    <row r="19" spans="2:35" ht="15.75" customHeight="1">
      <c r="B19" t="s">
        <v>155</v>
      </c>
      <c r="C19" t="s">
        <v>155</v>
      </c>
      <c r="G19" s="9" t="s">
        <v>156</v>
      </c>
      <c r="H19" s="10" t="s">
        <v>157</v>
      </c>
      <c r="J19">
        <v>2</v>
      </c>
      <c r="M19" s="83">
        <v>7</v>
      </c>
      <c r="R19" s="5" t="s">
        <v>158</v>
      </c>
      <c r="S19" s="5"/>
      <c r="T19" s="5"/>
      <c r="U19" s="5"/>
      <c r="V19" s="5"/>
      <c r="W19" s="11" t="s">
        <v>159</v>
      </c>
      <c r="X19" s="18"/>
      <c r="Y19" s="18"/>
      <c r="Z19" s="5"/>
      <c r="AA19" s="5"/>
      <c r="AB19" s="7" t="s">
        <v>155</v>
      </c>
      <c r="AC19" s="15" t="s">
        <v>155</v>
      </c>
      <c r="AD19" s="13" t="s">
        <v>1076</v>
      </c>
      <c r="AE19" s="5"/>
      <c r="AF19" s="10" t="s">
        <v>1227</v>
      </c>
      <c r="AI19" s="10" t="s">
        <v>1176</v>
      </c>
    </row>
    <row r="20" spans="2:35" ht="15.75" customHeight="1">
      <c r="B20" t="s">
        <v>160</v>
      </c>
      <c r="C20" t="s">
        <v>160</v>
      </c>
      <c r="G20" s="9" t="s">
        <v>161</v>
      </c>
      <c r="H20" s="10" t="s">
        <v>109</v>
      </c>
      <c r="J20">
        <v>3</v>
      </c>
      <c r="M20" s="83">
        <v>8</v>
      </c>
      <c r="R20" s="5" t="s">
        <v>162</v>
      </c>
      <c r="S20" s="5"/>
      <c r="T20" s="5"/>
      <c r="U20" s="5"/>
      <c r="V20" s="5"/>
      <c r="W20" s="11" t="s">
        <v>163</v>
      </c>
      <c r="X20" s="6"/>
      <c r="Y20" s="6"/>
      <c r="Z20" s="5"/>
      <c r="AA20" s="5"/>
      <c r="AB20" s="7" t="s">
        <v>160</v>
      </c>
      <c r="AC20" s="15" t="s">
        <v>160</v>
      </c>
      <c r="AD20" s="13" t="s">
        <v>1077</v>
      </c>
      <c r="AE20" s="5"/>
      <c r="AF20" s="10" t="s">
        <v>225</v>
      </c>
      <c r="AI20" s="10" t="s">
        <v>1155</v>
      </c>
    </row>
    <row r="21" spans="2:35" ht="15.75" customHeight="1">
      <c r="B21" t="s">
        <v>164</v>
      </c>
      <c r="C21" t="s">
        <v>164</v>
      </c>
      <c r="G21" s="9" t="s">
        <v>165</v>
      </c>
      <c r="H21" s="10" t="s">
        <v>115</v>
      </c>
      <c r="M21" s="83">
        <v>9</v>
      </c>
      <c r="R21" s="5" t="s">
        <v>166</v>
      </c>
      <c r="S21" s="5"/>
      <c r="T21" s="5"/>
      <c r="U21" s="5"/>
      <c r="V21" s="5"/>
      <c r="W21" s="11" t="s">
        <v>167</v>
      </c>
      <c r="X21" s="18"/>
      <c r="Y21" s="18"/>
      <c r="Z21" s="5"/>
      <c r="AA21" s="5"/>
      <c r="AB21" s="7" t="s">
        <v>164</v>
      </c>
      <c r="AC21" s="15" t="s">
        <v>164</v>
      </c>
      <c r="AD21" s="13" t="s">
        <v>1078</v>
      </c>
      <c r="AE21" s="5"/>
      <c r="AF21" s="10" t="s">
        <v>1226</v>
      </c>
      <c r="AI21" s="10" t="s">
        <v>1156</v>
      </c>
    </row>
    <row r="22" spans="2:35" ht="15.75" customHeight="1">
      <c r="B22" t="s">
        <v>168</v>
      </c>
      <c r="C22" t="s">
        <v>168</v>
      </c>
      <c r="G22" s="9" t="s">
        <v>169</v>
      </c>
      <c r="H22" s="10" t="s">
        <v>54</v>
      </c>
      <c r="R22" s="5" t="s">
        <v>170</v>
      </c>
      <c r="S22" s="5"/>
      <c r="T22" s="5"/>
      <c r="U22" s="5"/>
      <c r="V22" s="5"/>
      <c r="W22" s="11" t="s">
        <v>171</v>
      </c>
      <c r="X22" s="5"/>
      <c r="Y22" s="5" t="s">
        <v>26</v>
      </c>
      <c r="Z22" s="5"/>
      <c r="AA22" s="5"/>
      <c r="AB22" s="7" t="s">
        <v>168</v>
      </c>
      <c r="AC22" s="15" t="s">
        <v>168</v>
      </c>
      <c r="AD22" s="13" t="s">
        <v>1079</v>
      </c>
      <c r="AE22" s="5"/>
      <c r="AF22" s="10" t="s">
        <v>247</v>
      </c>
      <c r="AI22" s="10" t="s">
        <v>1157</v>
      </c>
    </row>
    <row r="23" spans="2:35" ht="15.75" customHeight="1">
      <c r="B23" t="s">
        <v>172</v>
      </c>
      <c r="C23" t="s">
        <v>172</v>
      </c>
      <c r="G23" s="9" t="s">
        <v>173</v>
      </c>
      <c r="H23" s="10" t="s">
        <v>68</v>
      </c>
      <c r="R23" s="5" t="s">
        <v>174</v>
      </c>
      <c r="S23" s="5"/>
      <c r="T23" s="5"/>
      <c r="U23" s="5"/>
      <c r="V23" s="5"/>
      <c r="W23" s="11" t="s">
        <v>175</v>
      </c>
      <c r="X23" s="5"/>
      <c r="Y23" s="19" t="s">
        <v>176</v>
      </c>
      <c r="Z23" s="5"/>
      <c r="AA23" s="5"/>
      <c r="AB23" s="7" t="s">
        <v>172</v>
      </c>
      <c r="AC23" s="15" t="s">
        <v>172</v>
      </c>
      <c r="AD23" s="13" t="s">
        <v>1080</v>
      </c>
      <c r="AE23" s="5"/>
      <c r="AF23" s="10" t="s">
        <v>1225</v>
      </c>
      <c r="AI23" s="10" t="s">
        <v>1158</v>
      </c>
    </row>
    <row r="24" spans="2:35" ht="15.75" customHeight="1">
      <c r="B24" t="s">
        <v>177</v>
      </c>
      <c r="C24" t="s">
        <v>177</v>
      </c>
      <c r="G24" s="9" t="s">
        <v>178</v>
      </c>
      <c r="H24" s="10" t="s">
        <v>179</v>
      </c>
      <c r="R24" s="5" t="s">
        <v>180</v>
      </c>
      <c r="S24" s="5"/>
      <c r="T24" s="5"/>
      <c r="U24" s="5"/>
      <c r="V24" s="5"/>
      <c r="W24" s="11" t="s">
        <v>181</v>
      </c>
      <c r="X24" s="5"/>
      <c r="Y24" s="23" t="s">
        <v>182</v>
      </c>
      <c r="Z24" s="5"/>
      <c r="AA24" s="5"/>
      <c r="AB24" s="7" t="s">
        <v>177</v>
      </c>
      <c r="AC24" s="15" t="s">
        <v>177</v>
      </c>
      <c r="AD24" s="13" t="s">
        <v>1081</v>
      </c>
      <c r="AE24" s="5"/>
      <c r="AF24" s="10" t="s">
        <v>36</v>
      </c>
      <c r="AI24" s="10" t="s">
        <v>1159</v>
      </c>
    </row>
    <row r="25" spans="2:35" ht="15.75" customHeight="1">
      <c r="B25" t="s">
        <v>186</v>
      </c>
      <c r="C25" t="s">
        <v>186</v>
      </c>
      <c r="G25" s="9" t="s">
        <v>187</v>
      </c>
      <c r="H25" s="10" t="s">
        <v>188</v>
      </c>
      <c r="R25" s="5" t="s">
        <v>189</v>
      </c>
      <c r="S25" s="5"/>
      <c r="T25" s="5"/>
      <c r="U25" s="5"/>
      <c r="V25" s="5"/>
      <c r="W25" s="11" t="s">
        <v>190</v>
      </c>
      <c r="X25" s="5"/>
      <c r="Y25" s="23" t="s">
        <v>191</v>
      </c>
      <c r="Z25" s="5"/>
      <c r="AA25" s="5"/>
      <c r="AB25" s="7" t="s">
        <v>186</v>
      </c>
      <c r="AC25" s="15" t="s">
        <v>186</v>
      </c>
      <c r="AD25" s="13" t="s">
        <v>1082</v>
      </c>
      <c r="AE25" s="5"/>
      <c r="AF25" s="10" t="s">
        <v>122</v>
      </c>
      <c r="AI25" s="10" t="s">
        <v>1160</v>
      </c>
    </row>
    <row r="26" spans="2:35" ht="15.75" customHeight="1">
      <c r="B26" t="s">
        <v>193</v>
      </c>
      <c r="C26" t="s">
        <v>193</v>
      </c>
      <c r="G26" s="9" t="s">
        <v>194</v>
      </c>
      <c r="H26" s="10" t="s">
        <v>195</v>
      </c>
      <c r="R26" s="5" t="s">
        <v>196</v>
      </c>
      <c r="S26" s="5"/>
      <c r="T26" s="5"/>
      <c r="U26" s="5"/>
      <c r="V26" s="5"/>
      <c r="W26" s="11" t="s">
        <v>198</v>
      </c>
      <c r="X26" s="5"/>
      <c r="Y26" s="5"/>
      <c r="Z26" s="5"/>
      <c r="AA26" s="5"/>
      <c r="AB26" s="7" t="s">
        <v>193</v>
      </c>
      <c r="AC26" s="15" t="s">
        <v>193</v>
      </c>
      <c r="AD26" s="13" t="s">
        <v>1083</v>
      </c>
      <c r="AE26" s="5"/>
      <c r="AF26" s="10" t="s">
        <v>103</v>
      </c>
      <c r="AI26" s="10" t="s">
        <v>1161</v>
      </c>
    </row>
    <row r="27" spans="2:35" ht="15.75" customHeight="1">
      <c r="B27" t="s">
        <v>199</v>
      </c>
      <c r="C27" t="s">
        <v>199</v>
      </c>
      <c r="G27" s="9" t="s">
        <v>200</v>
      </c>
      <c r="H27" s="10" t="s">
        <v>201</v>
      </c>
      <c r="R27" s="5" t="s">
        <v>202</v>
      </c>
      <c r="S27" s="5"/>
      <c r="T27" s="5"/>
      <c r="U27" s="5"/>
      <c r="V27" s="5"/>
      <c r="W27" s="11" t="s">
        <v>203</v>
      </c>
      <c r="X27" s="5"/>
      <c r="Y27" s="5"/>
      <c r="Z27" s="5"/>
      <c r="AA27" s="5"/>
      <c r="AB27" s="7" t="s">
        <v>199</v>
      </c>
      <c r="AC27" s="15" t="s">
        <v>199</v>
      </c>
      <c r="AD27" s="13" t="s">
        <v>1084</v>
      </c>
      <c r="AE27" s="5"/>
      <c r="AF27" s="10" t="s">
        <v>1224</v>
      </c>
      <c r="AI27" s="10"/>
    </row>
    <row r="28" spans="2:35" ht="15.75" customHeight="1">
      <c r="B28" t="s">
        <v>205</v>
      </c>
      <c r="C28" t="s">
        <v>205</v>
      </c>
      <c r="G28" s="9" t="s">
        <v>207</v>
      </c>
      <c r="H28" s="10" t="s">
        <v>208</v>
      </c>
      <c r="R28" s="5" t="s">
        <v>209</v>
      </c>
      <c r="S28" s="5"/>
      <c r="T28" s="5"/>
      <c r="U28" s="5"/>
      <c r="V28" s="5"/>
      <c r="W28" s="11" t="s">
        <v>210</v>
      </c>
      <c r="X28" s="5"/>
      <c r="Y28" s="5"/>
      <c r="Z28" s="5"/>
      <c r="AA28" s="5"/>
      <c r="AB28" s="7" t="s">
        <v>205</v>
      </c>
      <c r="AC28" s="15" t="s">
        <v>205</v>
      </c>
      <c r="AD28" s="13" t="s">
        <v>1085</v>
      </c>
      <c r="AE28" s="5"/>
      <c r="AF28" s="10" t="s">
        <v>273</v>
      </c>
    </row>
    <row r="29" spans="2:35" ht="15.75" customHeight="1">
      <c r="B29" t="s">
        <v>212</v>
      </c>
      <c r="C29" t="s">
        <v>212</v>
      </c>
      <c r="G29" s="9" t="s">
        <v>213</v>
      </c>
      <c r="H29" s="10" t="s">
        <v>214</v>
      </c>
      <c r="R29" s="5" t="s">
        <v>215</v>
      </c>
      <c r="S29" s="5"/>
      <c r="T29" s="5"/>
      <c r="U29" s="5"/>
      <c r="V29" s="5"/>
      <c r="W29" s="11" t="s">
        <v>216</v>
      </c>
      <c r="X29" s="5"/>
      <c r="Y29" s="5"/>
      <c r="Z29" s="5"/>
      <c r="AA29" s="5"/>
      <c r="AB29" s="7" t="s">
        <v>212</v>
      </c>
      <c r="AC29" s="15" t="s">
        <v>212</v>
      </c>
      <c r="AD29" s="13" t="s">
        <v>1086</v>
      </c>
      <c r="AE29" s="5"/>
      <c r="AF29" s="10" t="s">
        <v>77</v>
      </c>
    </row>
    <row r="30" spans="2:35" ht="15.75" customHeight="1">
      <c r="B30" t="s">
        <v>217</v>
      </c>
      <c r="C30" t="s">
        <v>217</v>
      </c>
      <c r="G30" s="9" t="s">
        <v>218</v>
      </c>
      <c r="H30" s="10" t="s">
        <v>219</v>
      </c>
      <c r="R30" s="5" t="s">
        <v>220</v>
      </c>
      <c r="S30" s="5"/>
      <c r="T30" s="5"/>
      <c r="U30" s="5"/>
      <c r="V30" s="5"/>
      <c r="W30" s="11" t="s">
        <v>221</v>
      </c>
      <c r="X30" s="5"/>
      <c r="Y30" s="5"/>
      <c r="Z30" s="5"/>
      <c r="AA30" s="5"/>
      <c r="AB30" s="7" t="s">
        <v>217</v>
      </c>
      <c r="AC30" s="15" t="s">
        <v>217</v>
      </c>
      <c r="AD30" s="13" t="s">
        <v>1087</v>
      </c>
      <c r="AE30" s="5"/>
      <c r="AF30" s="10" t="s">
        <v>86</v>
      </c>
    </row>
    <row r="31" spans="2:35" ht="15.75" customHeight="1">
      <c r="B31" t="s">
        <v>222</v>
      </c>
      <c r="C31" t="s">
        <v>222</v>
      </c>
      <c r="G31" s="9" t="s">
        <v>224</v>
      </c>
      <c r="H31" s="10" t="s">
        <v>225</v>
      </c>
      <c r="M31" t="s">
        <v>1029</v>
      </c>
      <c r="R31" s="5" t="s">
        <v>226</v>
      </c>
      <c r="S31" s="5"/>
      <c r="T31" s="5"/>
      <c r="U31" s="5"/>
      <c r="V31" s="5"/>
      <c r="W31" s="11" t="s">
        <v>227</v>
      </c>
      <c r="X31" s="5"/>
      <c r="Y31" s="5"/>
      <c r="Z31" s="5"/>
      <c r="AA31" s="5"/>
      <c r="AB31" s="7" t="s">
        <v>222</v>
      </c>
      <c r="AC31" s="15" t="s">
        <v>222</v>
      </c>
      <c r="AD31" s="13" t="s">
        <v>1088</v>
      </c>
      <c r="AE31" s="5"/>
      <c r="AF31" s="10"/>
    </row>
    <row r="32" spans="2:35" ht="15.75" customHeight="1">
      <c r="B32" t="s">
        <v>228</v>
      </c>
      <c r="C32" t="s">
        <v>228</v>
      </c>
      <c r="G32" s="9" t="s">
        <v>229</v>
      </c>
      <c r="H32" s="10" t="s">
        <v>230</v>
      </c>
      <c r="M32" t="s">
        <v>1030</v>
      </c>
      <c r="R32" s="5" t="s">
        <v>231</v>
      </c>
      <c r="S32" s="5"/>
      <c r="T32" s="5"/>
      <c r="U32" s="5"/>
      <c r="V32" s="5"/>
      <c r="W32" s="11" t="s">
        <v>232</v>
      </c>
      <c r="X32" s="5"/>
      <c r="Y32" s="5"/>
      <c r="Z32" s="5"/>
      <c r="AA32" s="5"/>
      <c r="AB32" s="7" t="s">
        <v>228</v>
      </c>
      <c r="AC32" s="15" t="s">
        <v>228</v>
      </c>
      <c r="AD32" s="13" t="s">
        <v>1089</v>
      </c>
      <c r="AE32" s="5"/>
      <c r="AF32" s="10"/>
    </row>
    <row r="33" spans="2:32" ht="15.75" customHeight="1">
      <c r="B33" t="s">
        <v>234</v>
      </c>
      <c r="C33" t="s">
        <v>234</v>
      </c>
      <c r="G33" s="9" t="s">
        <v>235</v>
      </c>
      <c r="H33" s="10" t="s">
        <v>236</v>
      </c>
      <c r="M33" t="s">
        <v>1031</v>
      </c>
      <c r="R33" s="5" t="s">
        <v>237</v>
      </c>
      <c r="S33" s="5"/>
      <c r="T33" s="5"/>
      <c r="U33" s="5"/>
      <c r="V33" s="5"/>
      <c r="W33" s="11" t="s">
        <v>238</v>
      </c>
      <c r="X33" s="5"/>
      <c r="Y33" s="5"/>
      <c r="Z33" s="5"/>
      <c r="AA33" s="5"/>
      <c r="AB33" s="7" t="s">
        <v>234</v>
      </c>
      <c r="AC33" s="15" t="s">
        <v>234</v>
      </c>
      <c r="AD33" s="13" t="s">
        <v>1090</v>
      </c>
      <c r="AE33" s="5"/>
      <c r="AF33" s="10"/>
    </row>
    <row r="34" spans="2:32" ht="15.75" customHeight="1">
      <c r="B34" t="s">
        <v>240</v>
      </c>
      <c r="C34" t="s">
        <v>240</v>
      </c>
      <c r="G34" s="9" t="s">
        <v>241</v>
      </c>
      <c r="H34" s="10" t="s">
        <v>242</v>
      </c>
      <c r="R34" s="5" t="s">
        <v>243</v>
      </c>
      <c r="S34" s="5"/>
      <c r="T34" s="5"/>
      <c r="U34" s="5"/>
      <c r="V34" s="5"/>
      <c r="W34" s="11" t="s">
        <v>244</v>
      </c>
      <c r="X34" s="5"/>
      <c r="Y34" s="5"/>
      <c r="Z34" s="5"/>
      <c r="AA34" s="5"/>
      <c r="AB34" s="7" t="s">
        <v>240</v>
      </c>
      <c r="AC34" s="7" t="s">
        <v>240</v>
      </c>
      <c r="AD34" s="13" t="s">
        <v>1091</v>
      </c>
      <c r="AE34" s="5"/>
      <c r="AF34" s="10"/>
    </row>
    <row r="35" spans="2:32" ht="15.75" customHeight="1">
      <c r="B35" t="s">
        <v>245</v>
      </c>
      <c r="C35" t="s">
        <v>245</v>
      </c>
      <c r="G35" s="9" t="s">
        <v>246</v>
      </c>
      <c r="H35" s="10" t="s">
        <v>247</v>
      </c>
      <c r="R35" s="5" t="s">
        <v>248</v>
      </c>
      <c r="S35" s="5"/>
      <c r="T35" s="5"/>
      <c r="U35" s="5"/>
      <c r="V35" s="5"/>
      <c r="W35" s="11" t="s">
        <v>249</v>
      </c>
      <c r="X35" s="5"/>
      <c r="Y35" s="5"/>
      <c r="Z35" s="5"/>
      <c r="AA35" s="5"/>
      <c r="AB35" s="7" t="s">
        <v>245</v>
      </c>
      <c r="AC35" s="15" t="s">
        <v>245</v>
      </c>
      <c r="AD35" s="13" t="s">
        <v>1092</v>
      </c>
      <c r="AE35" s="5"/>
      <c r="AF35" s="10"/>
    </row>
    <row r="36" spans="2:32" ht="15.75" customHeight="1">
      <c r="B36" t="s">
        <v>250</v>
      </c>
      <c r="C36" t="s">
        <v>250</v>
      </c>
      <c r="G36" s="9" t="s">
        <v>253</v>
      </c>
      <c r="H36" s="10" t="s">
        <v>122</v>
      </c>
      <c r="R36" s="5" t="s">
        <v>254</v>
      </c>
      <c r="S36" s="5"/>
      <c r="T36" s="5"/>
      <c r="U36" s="5"/>
      <c r="V36" s="5"/>
      <c r="W36" s="11" t="s">
        <v>255</v>
      </c>
      <c r="X36" s="5"/>
      <c r="Y36" s="5"/>
      <c r="Z36" s="5"/>
      <c r="AA36" s="5"/>
      <c r="AB36" s="7" t="s">
        <v>250</v>
      </c>
      <c r="AC36" s="15" t="s">
        <v>250</v>
      </c>
      <c r="AD36" s="13" t="s">
        <v>1093</v>
      </c>
      <c r="AE36" s="5"/>
      <c r="AF36" s="10"/>
    </row>
    <row r="37" spans="2:32" ht="15.75" customHeight="1">
      <c r="B37" t="s">
        <v>256</v>
      </c>
      <c r="C37" t="s">
        <v>256</v>
      </c>
      <c r="G37" s="9" t="s">
        <v>257</v>
      </c>
      <c r="H37" s="10" t="s">
        <v>36</v>
      </c>
      <c r="R37" s="5" t="s">
        <v>258</v>
      </c>
      <c r="S37" s="5"/>
      <c r="T37" s="5"/>
      <c r="U37" s="5"/>
      <c r="V37" s="5"/>
      <c r="W37" s="11" t="s">
        <v>259</v>
      </c>
      <c r="X37" s="5"/>
      <c r="Y37" s="5"/>
      <c r="Z37" s="5"/>
      <c r="AA37" s="5"/>
      <c r="AB37" s="7" t="s">
        <v>256</v>
      </c>
      <c r="AC37" s="15" t="s">
        <v>256</v>
      </c>
      <c r="AD37" s="13" t="s">
        <v>1094</v>
      </c>
      <c r="AE37" s="5"/>
      <c r="AF37" s="10"/>
    </row>
    <row r="38" spans="2:32" ht="15.75" customHeight="1">
      <c r="B38" t="s">
        <v>261</v>
      </c>
      <c r="C38" t="s">
        <v>261</v>
      </c>
      <c r="G38" s="9" t="s">
        <v>262</v>
      </c>
      <c r="H38" s="10" t="s">
        <v>103</v>
      </c>
      <c r="K38" s="420" t="s">
        <v>1051</v>
      </c>
      <c r="R38" s="5" t="s">
        <v>263</v>
      </c>
      <c r="S38" s="5"/>
      <c r="T38" s="5"/>
      <c r="U38" s="5"/>
      <c r="V38" s="5"/>
      <c r="W38" s="11" t="s">
        <v>264</v>
      </c>
      <c r="X38" s="5"/>
      <c r="Y38" s="5"/>
      <c r="Z38" s="5"/>
      <c r="AA38" s="5"/>
      <c r="AB38" s="7" t="s">
        <v>261</v>
      </c>
      <c r="AC38" s="15" t="s">
        <v>261</v>
      </c>
      <c r="AD38" s="13" t="s">
        <v>1095</v>
      </c>
      <c r="AE38" s="5"/>
      <c r="AF38" s="10"/>
    </row>
    <row r="39" spans="2:32" ht="15.75" customHeight="1">
      <c r="B39" t="s">
        <v>266</v>
      </c>
      <c r="C39" t="s">
        <v>266</v>
      </c>
      <c r="G39" s="9" t="s">
        <v>267</v>
      </c>
      <c r="H39" s="10" t="s">
        <v>268</v>
      </c>
      <c r="J39" s="421" t="s">
        <v>1052</v>
      </c>
      <c r="K39">
        <f>IF('Finanční plán hl. uchazeče'!D49="Flat rate 25 %",('Finanční plán hl. uchazeče'!E61+'Finanční plán hl. uchazeče'!E63+'Finanční plán hl. uchazeče'!E64)*0.25,1E+21)</f>
        <v>1E+21</v>
      </c>
      <c r="L39" s="83">
        <f>IF('Finanční plán hl. uchazeče'!D49="Flat rate 25 %",('Finanční plán hl. uchazeče'!F61+'Finanční plán hl. uchazeče'!F63+'Finanční plán hl. uchazeče'!F64)*0.25,1E+21)</f>
        <v>1E+21</v>
      </c>
      <c r="M39" s="83">
        <f>IF('Finanční plán hl. uchazeče'!D49="Flat rate 25 %",('Finanční plán hl. uchazeče'!G61+'Finanční plán hl. uchazeče'!G63+'Finanční plán hl. uchazeče'!G64)*0.25,1E+21)</f>
        <v>1E+21</v>
      </c>
      <c r="R39" s="5" t="s">
        <v>269</v>
      </c>
      <c r="S39" s="5"/>
      <c r="T39" s="5"/>
      <c r="U39" s="5"/>
      <c r="V39" s="5"/>
      <c r="W39" s="11" t="s">
        <v>270</v>
      </c>
      <c r="X39" s="5"/>
      <c r="Y39" s="5"/>
      <c r="Z39" s="5"/>
      <c r="AA39" s="5"/>
      <c r="AB39" s="7" t="s">
        <v>266</v>
      </c>
      <c r="AC39" s="84" t="s">
        <v>266</v>
      </c>
      <c r="AD39" s="139" t="s">
        <v>1096</v>
      </c>
      <c r="AE39" s="5"/>
      <c r="AF39" s="10"/>
    </row>
    <row r="40" spans="2:32" ht="15.75" customHeight="1">
      <c r="B40" t="s">
        <v>271</v>
      </c>
      <c r="C40" t="s">
        <v>271</v>
      </c>
      <c r="G40" s="9" t="s">
        <v>272</v>
      </c>
      <c r="H40" s="10" t="s">
        <v>273</v>
      </c>
      <c r="J40" s="421" t="s">
        <v>1053</v>
      </c>
      <c r="K40">
        <f>IF('Finanční plán d. účastníka 1'!D49="Flat rate 25 %",('Finanční plán d. účastníka 1'!E61+'Finanční plán d. účastníka 1'!E63+'Finanční plán d. účastníka 1'!E64)*0.25,100000000000000000)</f>
        <v>1E+17</v>
      </c>
      <c r="L40" s="83">
        <f>IF('Finanční plán d. účastníka 1'!D49="Flat rate 25 %",('Finanční plán d. účastníka 1'!F61+'Finanční plán d. účastníka 1'!F63+'Finanční plán d. účastníka 1'!F64)*0.25,100000000000000000)</f>
        <v>1E+17</v>
      </c>
      <c r="M40" s="83">
        <f>IF('Finanční plán d. účastníka 1'!D49="Flat rate 25 %",('Finanční plán d. účastníka 1'!G61+'Finanční plán d. účastníka 1'!G63+'Finanční plán d. účastníka 1'!G64)*0.25,100000000000000000)</f>
        <v>1E+17</v>
      </c>
      <c r="R40" s="5" t="s">
        <v>274</v>
      </c>
      <c r="S40" s="5"/>
      <c r="T40" s="5"/>
      <c r="U40" s="5"/>
      <c r="V40" s="5"/>
      <c r="W40" s="11" t="s">
        <v>275</v>
      </c>
      <c r="X40" s="5"/>
      <c r="Y40" s="5"/>
      <c r="Z40" s="5"/>
      <c r="AA40" s="5"/>
      <c r="AB40" s="7" t="s">
        <v>271</v>
      </c>
      <c r="AC40" s="15" t="s">
        <v>271</v>
      </c>
      <c r="AD40" s="13" t="s">
        <v>1097</v>
      </c>
      <c r="AE40" s="5"/>
      <c r="AF40" s="10"/>
    </row>
    <row r="41" spans="2:32" ht="15.75" customHeight="1">
      <c r="B41" t="s">
        <v>276</v>
      </c>
      <c r="C41" t="s">
        <v>276</v>
      </c>
      <c r="G41" s="9" t="s">
        <v>277</v>
      </c>
      <c r="H41" s="10" t="s">
        <v>278</v>
      </c>
      <c r="J41" s="421" t="s">
        <v>1054</v>
      </c>
      <c r="K41">
        <f>IF('Finanční plán d. účastníka 2'!D49="Flat rate 25 %",('Finanční plán d. účastníka 2'!E61+'Finanční plán d. účastníka 2'!E63+'Finanční plán d. účastníka 2'!E64)*0.25,100000000000000000)</f>
        <v>1E+17</v>
      </c>
      <c r="L41" s="83">
        <f>IF('Finanční plán d. účastníka 2'!D49="Flat rate 25 %",('Finanční plán d. účastníka 2'!F61+'Finanční plán d. účastníka 2'!F63+'Finanční plán d. účastníka 2'!F64)*0.25,100000000000000000)</f>
        <v>1E+17</v>
      </c>
      <c r="M41" s="83">
        <f>IF('Finanční plán d. účastníka 2'!D49="Flat rate 25 %",('Finanční plán d. účastníka 2'!G61+'Finanční plán d. účastníka 2'!G63+'Finanční plán d. účastníka 2'!G64)*0.25,100000000000000000)</f>
        <v>1E+17</v>
      </c>
      <c r="R41" s="5" t="s">
        <v>279</v>
      </c>
      <c r="S41" s="5"/>
      <c r="T41" s="5"/>
      <c r="U41" s="5"/>
      <c r="V41" s="5"/>
      <c r="W41" s="11" t="s">
        <v>280</v>
      </c>
      <c r="X41" s="5"/>
      <c r="Y41" s="5"/>
      <c r="Z41" s="5"/>
      <c r="AA41" s="5"/>
      <c r="AB41" s="7" t="s">
        <v>276</v>
      </c>
      <c r="AC41" s="15" t="s">
        <v>276</v>
      </c>
      <c r="AD41" s="13" t="s">
        <v>1098</v>
      </c>
      <c r="AE41" s="5"/>
      <c r="AF41" s="5"/>
    </row>
    <row r="42" spans="2:32" ht="15.75" customHeight="1">
      <c r="B42" t="s">
        <v>281</v>
      </c>
      <c r="C42" t="s">
        <v>281</v>
      </c>
      <c r="G42" s="9" t="s">
        <v>282</v>
      </c>
      <c r="H42" s="10" t="s">
        <v>77</v>
      </c>
      <c r="R42" s="5" t="s">
        <v>283</v>
      </c>
      <c r="S42" s="5"/>
      <c r="T42" s="5"/>
      <c r="U42" s="5"/>
      <c r="V42" s="5"/>
      <c r="W42" s="11" t="s">
        <v>284</v>
      </c>
      <c r="X42" s="5"/>
      <c r="Y42" s="5"/>
      <c r="Z42" s="5"/>
      <c r="AA42" s="5"/>
      <c r="AB42" s="7" t="s">
        <v>281</v>
      </c>
      <c r="AC42" s="15" t="s">
        <v>281</v>
      </c>
      <c r="AD42" s="13" t="s">
        <v>1099</v>
      </c>
      <c r="AE42" s="5"/>
      <c r="AF42" s="5"/>
    </row>
    <row r="43" spans="2:32" ht="15.75" customHeight="1">
      <c r="B43" t="s">
        <v>285</v>
      </c>
      <c r="C43" t="s">
        <v>285</v>
      </c>
      <c r="G43" s="9" t="s">
        <v>286</v>
      </c>
      <c r="H43" s="10" t="s">
        <v>86</v>
      </c>
      <c r="R43" s="5" t="s">
        <v>287</v>
      </c>
      <c r="S43" s="5"/>
      <c r="T43" s="5"/>
      <c r="U43" s="5"/>
      <c r="V43" s="5"/>
      <c r="W43" s="11" t="s">
        <v>288</v>
      </c>
      <c r="X43" s="5"/>
      <c r="Y43" s="5"/>
      <c r="Z43" s="5"/>
      <c r="AA43" s="5"/>
      <c r="AB43" s="7" t="s">
        <v>285</v>
      </c>
      <c r="AC43" s="15" t="s">
        <v>285</v>
      </c>
      <c r="AD43" s="13" t="s">
        <v>1100</v>
      </c>
      <c r="AE43" s="5"/>
      <c r="AF43" s="1" t="s">
        <v>1178</v>
      </c>
    </row>
    <row r="44" spans="2:32" ht="15.75" customHeight="1">
      <c r="B44" t="s">
        <v>289</v>
      </c>
      <c r="C44" t="s">
        <v>289</v>
      </c>
      <c r="G44" s="9" t="s">
        <v>290</v>
      </c>
      <c r="H44" s="10" t="s">
        <v>92</v>
      </c>
      <c r="R44" s="5" t="s">
        <v>291</v>
      </c>
      <c r="S44" s="5"/>
      <c r="T44" s="5"/>
      <c r="U44" s="5"/>
      <c r="V44" s="5"/>
      <c r="W44" s="11" t="s">
        <v>292</v>
      </c>
      <c r="X44" s="5"/>
      <c r="Y44" s="5"/>
      <c r="Z44" s="5"/>
      <c r="AA44" s="5"/>
      <c r="AB44" s="7" t="s">
        <v>289</v>
      </c>
      <c r="AC44" s="15" t="s">
        <v>289</v>
      </c>
      <c r="AD44" s="13" t="s">
        <v>1101</v>
      </c>
      <c r="AE44" s="5"/>
      <c r="AF44" s="520" t="s">
        <v>1221</v>
      </c>
    </row>
    <row r="45" spans="2:32" ht="15.75" customHeight="1">
      <c r="B45" t="s">
        <v>293</v>
      </c>
      <c r="C45" t="s">
        <v>293</v>
      </c>
      <c r="G45" s="9" t="s">
        <v>294</v>
      </c>
      <c r="H45" s="10" t="s">
        <v>98</v>
      </c>
      <c r="R45" s="5" t="s">
        <v>295</v>
      </c>
      <c r="S45" s="5"/>
      <c r="T45" s="5"/>
      <c r="U45" s="5"/>
      <c r="V45" s="5"/>
      <c r="W45" s="11" t="s">
        <v>296</v>
      </c>
      <c r="X45" s="5"/>
      <c r="Y45" s="5"/>
      <c r="Z45" s="5"/>
      <c r="AA45" s="5"/>
      <c r="AB45" s="7" t="s">
        <v>293</v>
      </c>
      <c r="AC45" s="15" t="s">
        <v>293</v>
      </c>
      <c r="AD45" s="13" t="s">
        <v>1102</v>
      </c>
      <c r="AE45" s="5"/>
      <c r="AF45" s="147"/>
    </row>
    <row r="46" spans="2:32" ht="15.75" customHeight="1">
      <c r="B46" t="s">
        <v>297</v>
      </c>
      <c r="C46" t="s">
        <v>297</v>
      </c>
      <c r="G46" s="9" t="s">
        <v>298</v>
      </c>
      <c r="R46" s="5" t="s">
        <v>299</v>
      </c>
      <c r="S46" s="5"/>
      <c r="T46" s="5"/>
      <c r="U46" s="5"/>
      <c r="V46" s="5"/>
      <c r="W46" s="11" t="s">
        <v>300</v>
      </c>
      <c r="X46" s="5"/>
      <c r="Y46" s="5"/>
      <c r="Z46" s="5"/>
      <c r="AA46" s="5"/>
      <c r="AB46" s="7" t="s">
        <v>297</v>
      </c>
      <c r="AC46" s="15" t="s">
        <v>297</v>
      </c>
      <c r="AD46" s="13" t="s">
        <v>1103</v>
      </c>
      <c r="AE46" s="5"/>
      <c r="AF46" s="147"/>
    </row>
    <row r="47" spans="2:32" ht="15.75" customHeight="1">
      <c r="B47" t="s">
        <v>301</v>
      </c>
      <c r="C47" t="s">
        <v>301</v>
      </c>
      <c r="G47" s="9" t="s">
        <v>302</v>
      </c>
      <c r="R47" s="5" t="s">
        <v>303</v>
      </c>
      <c r="S47" s="5"/>
      <c r="T47" s="5"/>
      <c r="U47" s="5"/>
      <c r="V47" s="5"/>
      <c r="W47" s="11" t="s">
        <v>304</v>
      </c>
      <c r="X47" s="5"/>
      <c r="Y47" s="5"/>
      <c r="Z47" s="5"/>
      <c r="AA47" s="5"/>
      <c r="AB47" s="7" t="s">
        <v>301</v>
      </c>
      <c r="AC47" s="7" t="s">
        <v>301</v>
      </c>
      <c r="AD47" s="13" t="s">
        <v>1104</v>
      </c>
      <c r="AE47" s="5"/>
      <c r="AF47" s="5"/>
    </row>
    <row r="48" spans="2:32" ht="15.75" customHeight="1">
      <c r="B48" t="s">
        <v>305</v>
      </c>
      <c r="C48" t="s">
        <v>305</v>
      </c>
      <c r="G48" s="9" t="s">
        <v>306</v>
      </c>
      <c r="R48" s="5" t="s">
        <v>307</v>
      </c>
      <c r="S48" s="5"/>
      <c r="T48" s="5"/>
      <c r="U48" s="5"/>
      <c r="V48" s="5"/>
      <c r="W48" s="11" t="s">
        <v>308</v>
      </c>
      <c r="X48" s="5"/>
      <c r="Y48" s="5"/>
      <c r="Z48" s="5"/>
      <c r="AA48" s="5"/>
      <c r="AB48" s="7" t="s">
        <v>305</v>
      </c>
      <c r="AC48" s="15" t="s">
        <v>305</v>
      </c>
      <c r="AD48" s="13" t="s">
        <v>1105</v>
      </c>
      <c r="AE48" s="5"/>
      <c r="AF48" s="5"/>
    </row>
    <row r="49" spans="2:32" ht="15.75" customHeight="1">
      <c r="B49" t="s">
        <v>309</v>
      </c>
      <c r="C49" t="s">
        <v>309</v>
      </c>
      <c r="G49" s="9" t="s">
        <v>310</v>
      </c>
      <c r="R49" s="5" t="s">
        <v>311</v>
      </c>
      <c r="S49" s="5"/>
      <c r="T49" s="5"/>
      <c r="U49" s="5"/>
      <c r="V49" s="5"/>
      <c r="W49" s="11" t="s">
        <v>312</v>
      </c>
      <c r="X49" s="5"/>
      <c r="Y49" s="5"/>
      <c r="Z49" s="5"/>
      <c r="AA49" s="5"/>
      <c r="AB49" s="7" t="s">
        <v>309</v>
      </c>
      <c r="AC49" s="7" t="s">
        <v>309</v>
      </c>
      <c r="AD49" s="13" t="s">
        <v>1106</v>
      </c>
      <c r="AE49" s="5"/>
      <c r="AF49" s="5"/>
    </row>
    <row r="50" spans="2:32" ht="15.75" customHeight="1">
      <c r="B50" t="s">
        <v>313</v>
      </c>
      <c r="C50" t="s">
        <v>313</v>
      </c>
      <c r="G50" s="9" t="s">
        <v>314</v>
      </c>
      <c r="R50" s="5" t="s">
        <v>315</v>
      </c>
      <c r="S50" s="5"/>
      <c r="T50" s="5"/>
      <c r="U50" s="5"/>
      <c r="V50" s="5"/>
      <c r="W50" s="11" t="s">
        <v>316</v>
      </c>
      <c r="X50" s="5"/>
      <c r="Y50" s="5"/>
      <c r="Z50" s="5"/>
      <c r="AA50" s="5"/>
      <c r="AB50" s="7" t="s">
        <v>313</v>
      </c>
      <c r="AC50" s="15" t="s">
        <v>313</v>
      </c>
      <c r="AD50" s="13" t="s">
        <v>1107</v>
      </c>
      <c r="AE50" s="5"/>
      <c r="AF50" s="5"/>
    </row>
    <row r="51" spans="2:32" ht="15.75" customHeight="1">
      <c r="B51" t="s">
        <v>317</v>
      </c>
      <c r="C51" t="s">
        <v>317</v>
      </c>
      <c r="G51" s="9" t="s">
        <v>318</v>
      </c>
      <c r="R51" s="5" t="s">
        <v>319</v>
      </c>
      <c r="S51" s="5"/>
      <c r="T51" s="5"/>
      <c r="U51" s="5"/>
      <c r="V51" s="5"/>
      <c r="W51" s="11" t="s">
        <v>320</v>
      </c>
      <c r="X51" s="5"/>
      <c r="Y51" s="5"/>
      <c r="Z51" s="5"/>
      <c r="AA51" s="5"/>
      <c r="AB51" s="7" t="s">
        <v>317</v>
      </c>
      <c r="AC51" s="15" t="s">
        <v>317</v>
      </c>
      <c r="AD51" s="13" t="s">
        <v>320</v>
      </c>
      <c r="AE51" s="5"/>
      <c r="AF51" s="5"/>
    </row>
    <row r="52" spans="2:32" ht="15.75" customHeight="1">
      <c r="B52" t="s">
        <v>321</v>
      </c>
      <c r="C52" t="s">
        <v>321</v>
      </c>
      <c r="G52" s="9" t="s">
        <v>322</v>
      </c>
      <c r="R52" s="5" t="s">
        <v>44</v>
      </c>
      <c r="S52" s="5"/>
      <c r="T52" s="5"/>
      <c r="U52" s="5"/>
      <c r="V52" s="5"/>
      <c r="W52" s="11" t="s">
        <v>323</v>
      </c>
      <c r="X52" s="5"/>
      <c r="Y52" s="5"/>
      <c r="Z52" s="5"/>
      <c r="AA52" s="5"/>
      <c r="AB52" s="7" t="s">
        <v>321</v>
      </c>
      <c r="AC52" s="15" t="s">
        <v>321</v>
      </c>
      <c r="AD52" s="13" t="s">
        <v>323</v>
      </c>
      <c r="AE52" s="5"/>
      <c r="AF52" s="5"/>
    </row>
    <row r="53" spans="2:32" ht="15.75" customHeight="1">
      <c r="B53" t="s">
        <v>324</v>
      </c>
      <c r="C53" t="s">
        <v>324</v>
      </c>
      <c r="G53" s="9" t="s">
        <v>325</v>
      </c>
      <c r="R53" s="5" t="s">
        <v>326</v>
      </c>
      <c r="S53" s="5"/>
      <c r="T53" s="5"/>
      <c r="U53" s="5"/>
      <c r="V53" s="5"/>
      <c r="W53" s="11" t="s">
        <v>327</v>
      </c>
      <c r="X53" s="5"/>
      <c r="Y53" s="5"/>
      <c r="Z53" s="5"/>
      <c r="AA53" s="5"/>
      <c r="AB53" s="7" t="s">
        <v>324</v>
      </c>
      <c r="AC53" s="15" t="s">
        <v>324</v>
      </c>
      <c r="AD53" s="13" t="s">
        <v>1108</v>
      </c>
      <c r="AE53" s="5"/>
      <c r="AF53" s="5"/>
    </row>
    <row r="54" spans="2:32" ht="15.75" customHeight="1">
      <c r="B54" t="s">
        <v>328</v>
      </c>
      <c r="C54" t="s">
        <v>328</v>
      </c>
      <c r="G54" s="9" t="s">
        <v>329</v>
      </c>
      <c r="R54" s="5" t="s">
        <v>330</v>
      </c>
      <c r="S54" s="5"/>
      <c r="T54" s="5"/>
      <c r="U54" s="5"/>
      <c r="V54" s="5"/>
      <c r="W54" s="11" t="s">
        <v>331</v>
      </c>
      <c r="X54" s="5"/>
      <c r="Y54" s="5"/>
      <c r="Z54" s="5"/>
      <c r="AA54" s="5"/>
      <c r="AB54" s="7" t="s">
        <v>328</v>
      </c>
      <c r="AC54" s="15" t="s">
        <v>328</v>
      </c>
      <c r="AD54" s="13" t="s">
        <v>1109</v>
      </c>
      <c r="AE54" s="5"/>
      <c r="AF54" s="5"/>
    </row>
    <row r="55" spans="2:32" ht="15.75" customHeight="1">
      <c r="B55" t="s">
        <v>332</v>
      </c>
      <c r="C55" t="s">
        <v>332</v>
      </c>
      <c r="G55" s="9" t="s">
        <v>333</v>
      </c>
      <c r="R55" s="5" t="s">
        <v>334</v>
      </c>
      <c r="S55" s="5"/>
      <c r="T55" s="5"/>
      <c r="U55" s="5"/>
      <c r="V55" s="5"/>
      <c r="W55" s="11" t="s">
        <v>335</v>
      </c>
      <c r="X55" s="5"/>
      <c r="Y55" s="5"/>
      <c r="Z55" s="5"/>
      <c r="AA55" s="5"/>
      <c r="AB55" s="7" t="s">
        <v>332</v>
      </c>
      <c r="AC55" s="15" t="s">
        <v>332</v>
      </c>
      <c r="AD55" s="13" t="s">
        <v>1110</v>
      </c>
      <c r="AE55" s="5"/>
      <c r="AF55" s="5"/>
    </row>
    <row r="56" spans="2:32" ht="15.75" customHeight="1">
      <c r="B56" t="s">
        <v>336</v>
      </c>
      <c r="C56" t="s">
        <v>336</v>
      </c>
      <c r="G56" s="9" t="s">
        <v>337</v>
      </c>
      <c r="R56" s="5" t="s">
        <v>338</v>
      </c>
      <c r="S56" s="5"/>
      <c r="T56" s="5"/>
      <c r="U56" s="5"/>
      <c r="V56" s="5"/>
      <c r="W56" s="11" t="s">
        <v>339</v>
      </c>
      <c r="X56" s="5"/>
      <c r="Y56" s="5"/>
      <c r="Z56" s="5"/>
      <c r="AA56" s="5"/>
      <c r="AB56" s="7" t="s">
        <v>336</v>
      </c>
      <c r="AC56" s="15" t="s">
        <v>336</v>
      </c>
      <c r="AD56" s="13" t="s">
        <v>1111</v>
      </c>
      <c r="AE56" s="5"/>
      <c r="AF56" s="5"/>
    </row>
    <row r="57" spans="2:32" ht="15.75" customHeight="1">
      <c r="B57" t="s">
        <v>340</v>
      </c>
      <c r="C57" t="s">
        <v>340</v>
      </c>
      <c r="G57" s="9" t="s">
        <v>341</v>
      </c>
      <c r="R57" s="5" t="s">
        <v>342</v>
      </c>
      <c r="S57" s="5"/>
      <c r="T57" s="5"/>
      <c r="U57" s="5"/>
      <c r="V57" s="5"/>
      <c r="W57" s="11" t="s">
        <v>343</v>
      </c>
      <c r="X57" s="5"/>
      <c r="Y57" s="5"/>
      <c r="Z57" s="5"/>
      <c r="AA57" s="5"/>
      <c r="AB57" s="7" t="s">
        <v>340</v>
      </c>
      <c r="AC57" s="15" t="s">
        <v>340</v>
      </c>
      <c r="AD57" s="13" t="s">
        <v>1112</v>
      </c>
      <c r="AE57" s="5"/>
      <c r="AF57" s="5"/>
    </row>
    <row r="58" spans="2:32" ht="15.75" customHeight="1">
      <c r="B58" t="s">
        <v>344</v>
      </c>
      <c r="C58" t="s">
        <v>344</v>
      </c>
      <c r="G58" s="9" t="s">
        <v>345</v>
      </c>
      <c r="R58" s="5" t="s">
        <v>346</v>
      </c>
      <c r="S58" s="5"/>
      <c r="T58" s="5"/>
      <c r="U58" s="5"/>
      <c r="V58" s="5"/>
      <c r="W58" s="11" t="s">
        <v>347</v>
      </c>
      <c r="X58" s="5"/>
      <c r="Y58" s="5"/>
      <c r="Z58" s="5"/>
      <c r="AA58" s="5"/>
      <c r="AB58" s="7" t="s">
        <v>344</v>
      </c>
      <c r="AC58" s="15" t="s">
        <v>344</v>
      </c>
      <c r="AD58" s="13" t="s">
        <v>1113</v>
      </c>
      <c r="AE58" s="5"/>
      <c r="AF58" s="5"/>
    </row>
    <row r="59" spans="2:32" ht="15.75" customHeight="1">
      <c r="B59" t="s">
        <v>348</v>
      </c>
      <c r="C59" t="s">
        <v>348</v>
      </c>
      <c r="G59" s="9" t="s">
        <v>349</v>
      </c>
      <c r="R59" s="5" t="s">
        <v>350</v>
      </c>
      <c r="S59" s="5"/>
      <c r="T59" s="5"/>
      <c r="U59" s="5"/>
      <c r="V59" s="5"/>
      <c r="W59" s="11" t="s">
        <v>351</v>
      </c>
      <c r="X59" s="5"/>
      <c r="Y59" s="5"/>
      <c r="Z59" s="5"/>
      <c r="AA59" s="5"/>
      <c r="AB59" s="7" t="s">
        <v>348</v>
      </c>
      <c r="AC59" s="15" t="s">
        <v>348</v>
      </c>
      <c r="AD59" s="13" t="s">
        <v>1114</v>
      </c>
      <c r="AE59" s="5"/>
      <c r="AF59" s="5"/>
    </row>
    <row r="60" spans="2:32" ht="15.75" customHeight="1">
      <c r="B60" t="s">
        <v>352</v>
      </c>
      <c r="C60" t="s">
        <v>352</v>
      </c>
      <c r="G60" s="9" t="s">
        <v>353</v>
      </c>
      <c r="R60" s="5" t="s">
        <v>354</v>
      </c>
      <c r="S60" s="5"/>
      <c r="T60" s="5"/>
      <c r="U60" s="5"/>
      <c r="V60" s="5"/>
      <c r="W60" s="11" t="s">
        <v>355</v>
      </c>
      <c r="X60" s="5"/>
      <c r="Y60" s="5"/>
      <c r="Z60" s="5"/>
      <c r="AA60" s="5"/>
      <c r="AB60" s="7" t="s">
        <v>352</v>
      </c>
      <c r="AC60" s="15" t="s">
        <v>352</v>
      </c>
      <c r="AD60" s="13" t="s">
        <v>1115</v>
      </c>
      <c r="AE60" s="5"/>
      <c r="AF60" s="5"/>
    </row>
    <row r="61" spans="2:32" ht="15.75" customHeight="1">
      <c r="B61" t="s">
        <v>356</v>
      </c>
      <c r="C61" t="s">
        <v>356</v>
      </c>
      <c r="G61" s="9" t="s">
        <v>357</v>
      </c>
      <c r="R61" s="5" t="s">
        <v>358</v>
      </c>
      <c r="S61" s="5"/>
      <c r="T61" s="5"/>
      <c r="U61" s="5"/>
      <c r="V61" s="5"/>
      <c r="W61" s="11" t="s">
        <v>359</v>
      </c>
      <c r="X61" s="5"/>
      <c r="Y61" s="5"/>
      <c r="Z61" s="5"/>
      <c r="AA61" s="5"/>
      <c r="AB61" s="7" t="s">
        <v>356</v>
      </c>
      <c r="AC61" s="7" t="s">
        <v>356</v>
      </c>
      <c r="AD61" s="13" t="s">
        <v>1116</v>
      </c>
      <c r="AE61" s="5"/>
      <c r="AF61" s="5"/>
    </row>
    <row r="62" spans="2:32" ht="15.75" customHeight="1">
      <c r="B62" t="s">
        <v>360</v>
      </c>
      <c r="C62" t="s">
        <v>360</v>
      </c>
      <c r="G62" s="9" t="s">
        <v>361</v>
      </c>
      <c r="R62" s="5" t="s">
        <v>362</v>
      </c>
      <c r="S62" s="5"/>
      <c r="T62" s="5"/>
      <c r="U62" s="5"/>
      <c r="V62" s="5"/>
      <c r="W62" s="11" t="s">
        <v>363</v>
      </c>
      <c r="X62" s="5"/>
      <c r="Y62" s="5"/>
      <c r="Z62" s="5"/>
      <c r="AA62" s="5"/>
      <c r="AB62" s="7" t="s">
        <v>360</v>
      </c>
      <c r="AC62" s="7" t="s">
        <v>360</v>
      </c>
      <c r="AD62" s="13" t="s">
        <v>1117</v>
      </c>
      <c r="AE62" s="5"/>
      <c r="AF62" s="5"/>
    </row>
    <row r="63" spans="2:32" ht="15.75" customHeight="1">
      <c r="B63" t="s">
        <v>364</v>
      </c>
      <c r="C63" t="s">
        <v>364</v>
      </c>
      <c r="G63" s="9" t="s">
        <v>365</v>
      </c>
      <c r="R63" s="5" t="s">
        <v>366</v>
      </c>
      <c r="S63" s="5"/>
      <c r="T63" s="5"/>
      <c r="U63" s="5"/>
      <c r="V63" s="5"/>
      <c r="W63" s="11" t="s">
        <v>367</v>
      </c>
      <c r="X63" s="5"/>
      <c r="Y63" s="5"/>
      <c r="Z63" s="5"/>
      <c r="AA63" s="5"/>
      <c r="AB63" s="7" t="s">
        <v>364</v>
      </c>
      <c r="AC63" s="15" t="s">
        <v>364</v>
      </c>
      <c r="AD63" s="13" t="s">
        <v>1118</v>
      </c>
      <c r="AE63" s="5"/>
      <c r="AF63" s="5"/>
    </row>
    <row r="64" spans="2:32" ht="15.75" customHeight="1">
      <c r="B64" t="s">
        <v>368</v>
      </c>
      <c r="C64" t="s">
        <v>368</v>
      </c>
      <c r="G64" s="9" t="s">
        <v>369</v>
      </c>
      <c r="R64" s="5" t="s">
        <v>370</v>
      </c>
      <c r="S64" s="5"/>
      <c r="T64" s="5"/>
      <c r="U64" s="5"/>
      <c r="V64" s="5"/>
      <c r="W64" s="11" t="s">
        <v>371</v>
      </c>
      <c r="X64" s="5"/>
      <c r="Y64" s="5"/>
      <c r="Z64" s="5"/>
      <c r="AA64" s="5"/>
      <c r="AB64" s="7" t="s">
        <v>368</v>
      </c>
      <c r="AC64" s="7" t="s">
        <v>368</v>
      </c>
      <c r="AD64" s="13" t="s">
        <v>1119</v>
      </c>
      <c r="AE64" s="5"/>
      <c r="AF64" s="5"/>
    </row>
    <row r="65" spans="2:32" ht="15.75" customHeight="1">
      <c r="B65" t="s">
        <v>372</v>
      </c>
      <c r="C65" t="s">
        <v>372</v>
      </c>
      <c r="G65" s="9" t="s">
        <v>373</v>
      </c>
      <c r="R65" s="5" t="s">
        <v>374</v>
      </c>
      <c r="S65" s="5"/>
      <c r="T65" s="5"/>
      <c r="U65" s="5"/>
      <c r="V65" s="5"/>
      <c r="W65" s="11" t="s">
        <v>375</v>
      </c>
      <c r="X65" s="5"/>
      <c r="Y65" s="5"/>
      <c r="Z65" s="5"/>
      <c r="AA65" s="5"/>
      <c r="AB65" s="7" t="s">
        <v>372</v>
      </c>
      <c r="AC65" s="7" t="s">
        <v>372</v>
      </c>
      <c r="AD65" s="13" t="s">
        <v>1120</v>
      </c>
      <c r="AE65" s="5"/>
      <c r="AF65" s="5"/>
    </row>
    <row r="66" spans="2:32" ht="15.75" customHeight="1">
      <c r="B66" t="s">
        <v>376</v>
      </c>
      <c r="C66" t="s">
        <v>376</v>
      </c>
      <c r="G66" s="9" t="s">
        <v>377</v>
      </c>
      <c r="R66" s="5" t="s">
        <v>378</v>
      </c>
      <c r="S66" s="5"/>
      <c r="T66" s="5"/>
      <c r="U66" s="5"/>
      <c r="V66" s="5"/>
      <c r="W66" s="11" t="s">
        <v>379</v>
      </c>
      <c r="X66" s="5"/>
      <c r="Y66" s="5"/>
      <c r="Z66" s="5"/>
      <c r="AA66" s="5"/>
      <c r="AB66" s="7" t="s">
        <v>376</v>
      </c>
      <c r="AC66" s="15" t="s">
        <v>376</v>
      </c>
      <c r="AD66" s="13" t="s">
        <v>1121</v>
      </c>
      <c r="AE66" s="5"/>
      <c r="AF66" s="5"/>
    </row>
    <row r="67" spans="2:32" ht="15.75" customHeight="1">
      <c r="B67" t="s">
        <v>380</v>
      </c>
      <c r="C67" t="s">
        <v>380</v>
      </c>
      <c r="G67" s="9" t="s">
        <v>381</v>
      </c>
      <c r="R67" s="5" t="s">
        <v>382</v>
      </c>
      <c r="S67" s="5"/>
      <c r="T67" s="5"/>
      <c r="U67" s="5"/>
      <c r="V67" s="5"/>
      <c r="W67" s="11" t="s">
        <v>383</v>
      </c>
      <c r="X67" s="5"/>
      <c r="Y67" s="5"/>
      <c r="Z67" s="5"/>
      <c r="AA67" s="5"/>
      <c r="AB67" s="7" t="s">
        <v>380</v>
      </c>
      <c r="AC67" s="15" t="s">
        <v>380</v>
      </c>
      <c r="AD67" s="13" t="s">
        <v>1122</v>
      </c>
      <c r="AE67" s="5"/>
      <c r="AF67" s="5"/>
    </row>
    <row r="68" spans="2:32" ht="15.75" customHeight="1">
      <c r="B68" t="s">
        <v>384</v>
      </c>
      <c r="C68" t="s">
        <v>384</v>
      </c>
      <c r="G68" s="9" t="s">
        <v>385</v>
      </c>
      <c r="R68" s="5" t="s">
        <v>386</v>
      </c>
      <c r="S68" s="5"/>
      <c r="T68" s="5"/>
      <c r="U68" s="5"/>
      <c r="V68" s="5"/>
      <c r="W68" s="11" t="s">
        <v>387</v>
      </c>
      <c r="X68" s="5"/>
      <c r="Y68" s="5"/>
      <c r="Z68" s="5"/>
      <c r="AA68" s="5"/>
      <c r="AB68" s="7" t="s">
        <v>384</v>
      </c>
      <c r="AC68" s="15" t="s">
        <v>384</v>
      </c>
      <c r="AD68" s="13" t="s">
        <v>1123</v>
      </c>
      <c r="AE68" s="5"/>
      <c r="AF68" s="5"/>
    </row>
    <row r="69" spans="2:32" ht="15.75" customHeight="1">
      <c r="B69" t="s">
        <v>388</v>
      </c>
      <c r="C69" t="s">
        <v>388</v>
      </c>
      <c r="G69" s="9" t="s">
        <v>389</v>
      </c>
      <c r="R69" s="5" t="s">
        <v>390</v>
      </c>
      <c r="S69" s="5"/>
      <c r="T69" s="5"/>
      <c r="U69" s="5"/>
      <c r="V69" s="5"/>
      <c r="W69" s="11" t="s">
        <v>391</v>
      </c>
      <c r="X69" s="5"/>
      <c r="Y69" s="5"/>
      <c r="Z69" s="5"/>
      <c r="AA69" s="5"/>
      <c r="AB69" s="7" t="s">
        <v>388</v>
      </c>
      <c r="AC69" s="15" t="s">
        <v>388</v>
      </c>
      <c r="AD69" s="13" t="s">
        <v>391</v>
      </c>
      <c r="AE69" s="5"/>
      <c r="AF69" s="5"/>
    </row>
    <row r="70" spans="2:32" ht="15.75" customHeight="1">
      <c r="B70" t="s">
        <v>393</v>
      </c>
      <c r="C70" t="s">
        <v>393</v>
      </c>
      <c r="G70" s="9" t="s">
        <v>394</v>
      </c>
      <c r="R70" s="5" t="s">
        <v>395</v>
      </c>
      <c r="S70" s="5"/>
      <c r="T70" s="5"/>
      <c r="U70" s="5"/>
      <c r="V70" s="5"/>
      <c r="W70" s="11" t="s">
        <v>396</v>
      </c>
      <c r="X70" s="5"/>
      <c r="Y70" s="5"/>
      <c r="Z70" s="5"/>
      <c r="AA70" s="5"/>
      <c r="AB70" s="7" t="s">
        <v>393</v>
      </c>
      <c r="AC70" s="15" t="s">
        <v>393</v>
      </c>
      <c r="AD70" s="13" t="s">
        <v>396</v>
      </c>
      <c r="AE70" s="5"/>
      <c r="AF70" s="5"/>
    </row>
    <row r="71" spans="2:32" ht="15.75" customHeight="1">
      <c r="B71" t="s">
        <v>397</v>
      </c>
      <c r="C71" t="s">
        <v>397</v>
      </c>
      <c r="G71" s="9" t="s">
        <v>398</v>
      </c>
      <c r="R71" s="5" t="s">
        <v>399</v>
      </c>
      <c r="S71" s="5"/>
      <c r="T71" s="5"/>
      <c r="U71" s="5"/>
      <c r="V71" s="5"/>
      <c r="W71" s="11" t="s">
        <v>400</v>
      </c>
      <c r="X71" s="5"/>
      <c r="Y71" s="5"/>
      <c r="Z71" s="5"/>
      <c r="AA71" s="5"/>
      <c r="AB71" s="7" t="s">
        <v>397</v>
      </c>
      <c r="AC71" s="15" t="s">
        <v>397</v>
      </c>
      <c r="AD71" s="13" t="s">
        <v>400</v>
      </c>
      <c r="AE71" s="5"/>
      <c r="AF71" s="5"/>
    </row>
    <row r="72" spans="2:32" ht="15.75" customHeight="1">
      <c r="B72" t="s">
        <v>402</v>
      </c>
      <c r="C72" t="s">
        <v>402</v>
      </c>
      <c r="G72" s="9" t="s">
        <v>403</v>
      </c>
      <c r="R72" s="5" t="s">
        <v>404</v>
      </c>
      <c r="S72" s="5"/>
      <c r="T72" s="5"/>
      <c r="U72" s="5"/>
      <c r="V72" s="5"/>
      <c r="W72" s="11" t="s">
        <v>405</v>
      </c>
      <c r="X72" s="5"/>
      <c r="Y72" s="5"/>
      <c r="Z72" s="5"/>
      <c r="AA72" s="5"/>
      <c r="AB72" s="7" t="s">
        <v>402</v>
      </c>
      <c r="AC72" s="15" t="s">
        <v>402</v>
      </c>
      <c r="AD72" s="13" t="s">
        <v>405</v>
      </c>
      <c r="AE72" s="5"/>
      <c r="AF72" s="5"/>
    </row>
    <row r="73" spans="2:32" ht="15.75" customHeight="1">
      <c r="B73" t="s">
        <v>406</v>
      </c>
      <c r="C73" t="s">
        <v>406</v>
      </c>
      <c r="G73" s="9" t="s">
        <v>407</v>
      </c>
      <c r="R73" s="5" t="s">
        <v>408</v>
      </c>
      <c r="S73" s="5"/>
      <c r="T73" s="5"/>
      <c r="U73" s="5"/>
      <c r="V73" s="5"/>
      <c r="W73" s="11" t="s">
        <v>409</v>
      </c>
      <c r="X73" s="5"/>
      <c r="Y73" s="5"/>
      <c r="Z73" s="5"/>
      <c r="AA73" s="5"/>
      <c r="AB73" s="7" t="s">
        <v>406</v>
      </c>
      <c r="AC73" s="15" t="s">
        <v>406</v>
      </c>
      <c r="AD73" s="13" t="s">
        <v>409</v>
      </c>
      <c r="AE73" s="5"/>
      <c r="AF73" s="5"/>
    </row>
    <row r="74" spans="2:32" ht="15.75" customHeight="1">
      <c r="B74" t="s">
        <v>410</v>
      </c>
      <c r="C74" t="s">
        <v>410</v>
      </c>
      <c r="G74" s="9" t="s">
        <v>411</v>
      </c>
      <c r="R74" s="5" t="s">
        <v>412</v>
      </c>
      <c r="S74" s="5"/>
      <c r="T74" s="5"/>
      <c r="U74" s="5"/>
      <c r="V74" s="5"/>
      <c r="W74" s="11" t="s">
        <v>413</v>
      </c>
      <c r="X74" s="5"/>
      <c r="Y74" s="5"/>
      <c r="Z74" s="5"/>
      <c r="AA74" s="5"/>
      <c r="AB74" s="7" t="s">
        <v>410</v>
      </c>
      <c r="AC74" s="7" t="s">
        <v>410</v>
      </c>
      <c r="AD74" s="13" t="s">
        <v>413</v>
      </c>
      <c r="AE74" s="5"/>
      <c r="AF74" s="5"/>
    </row>
    <row r="75" spans="2:32" ht="15.75" customHeight="1">
      <c r="B75" t="s">
        <v>414</v>
      </c>
      <c r="C75" t="s">
        <v>414</v>
      </c>
      <c r="G75" s="9" t="s">
        <v>415</v>
      </c>
      <c r="R75" s="5" t="s">
        <v>416</v>
      </c>
      <c r="S75" s="5"/>
      <c r="T75" s="5"/>
      <c r="U75" s="5"/>
      <c r="V75" s="5"/>
      <c r="W75" s="11" t="s">
        <v>417</v>
      </c>
      <c r="X75" s="5"/>
      <c r="Y75" s="5"/>
      <c r="Z75" s="5"/>
      <c r="AA75" s="5"/>
      <c r="AB75" s="7" t="s">
        <v>414</v>
      </c>
      <c r="AC75" s="15" t="s">
        <v>414</v>
      </c>
      <c r="AD75" s="13" t="s">
        <v>417</v>
      </c>
      <c r="AE75" s="5"/>
      <c r="AF75" s="5"/>
    </row>
    <row r="76" spans="2:32" ht="15.75" customHeight="1">
      <c r="B76" t="s">
        <v>418</v>
      </c>
      <c r="C76" t="s">
        <v>418</v>
      </c>
      <c r="G76" s="9" t="s">
        <v>419</v>
      </c>
      <c r="R76" s="5" t="s">
        <v>420</v>
      </c>
      <c r="S76" s="5"/>
      <c r="T76" s="5"/>
      <c r="U76" s="5"/>
      <c r="V76" s="5"/>
      <c r="W76" s="11" t="s">
        <v>421</v>
      </c>
      <c r="X76" s="5"/>
      <c r="Y76" s="5"/>
      <c r="Z76" s="5"/>
      <c r="AA76" s="5"/>
      <c r="AB76" s="7" t="s">
        <v>418</v>
      </c>
      <c r="AC76" s="15" t="s">
        <v>418</v>
      </c>
      <c r="AD76" s="13" t="s">
        <v>421</v>
      </c>
      <c r="AE76" s="5"/>
      <c r="AF76" s="5"/>
    </row>
    <row r="77" spans="2:32" ht="15.75" customHeight="1">
      <c r="B77" t="s">
        <v>422</v>
      </c>
      <c r="C77" t="s">
        <v>422</v>
      </c>
      <c r="G77" s="9" t="s">
        <v>423</v>
      </c>
      <c r="R77" s="5" t="s">
        <v>424</v>
      </c>
      <c r="S77" s="5"/>
      <c r="T77" s="5"/>
      <c r="U77" s="5"/>
      <c r="V77" s="5"/>
      <c r="W77" s="11" t="s">
        <v>425</v>
      </c>
      <c r="X77" s="5"/>
      <c r="Y77" s="5"/>
      <c r="Z77" s="5"/>
      <c r="AA77" s="5"/>
      <c r="AB77" s="7" t="s">
        <v>422</v>
      </c>
      <c r="AC77" s="15" t="s">
        <v>422</v>
      </c>
      <c r="AD77" s="13" t="s">
        <v>425</v>
      </c>
      <c r="AE77" s="5"/>
      <c r="AF77" s="5"/>
    </row>
    <row r="78" spans="2:32" ht="15.75" customHeight="1">
      <c r="B78" t="s">
        <v>426</v>
      </c>
      <c r="C78" t="s">
        <v>426</v>
      </c>
      <c r="G78" s="9" t="s">
        <v>427</v>
      </c>
      <c r="R78" s="5" t="s">
        <v>428</v>
      </c>
      <c r="S78" s="5"/>
      <c r="T78" s="5"/>
      <c r="U78" s="5"/>
      <c r="V78" s="5"/>
      <c r="W78" s="11" t="s">
        <v>429</v>
      </c>
      <c r="X78" s="5"/>
      <c r="Y78" s="5"/>
      <c r="Z78" s="5"/>
      <c r="AA78" s="5"/>
      <c r="AB78" s="7" t="s">
        <v>426</v>
      </c>
      <c r="AC78" s="15" t="s">
        <v>426</v>
      </c>
      <c r="AD78" s="25" t="s">
        <v>429</v>
      </c>
      <c r="AE78" s="5"/>
      <c r="AF78" s="5"/>
    </row>
    <row r="79" spans="2:32" ht="15.75" customHeight="1">
      <c r="B79" t="s">
        <v>430</v>
      </c>
      <c r="C79" t="s">
        <v>430</v>
      </c>
      <c r="G79" s="9" t="s">
        <v>431</v>
      </c>
      <c r="R79" s="5" t="s">
        <v>432</v>
      </c>
      <c r="S79" s="5"/>
      <c r="T79" s="5"/>
      <c r="U79" s="5"/>
      <c r="V79" s="5"/>
      <c r="W79" s="11" t="s">
        <v>433</v>
      </c>
      <c r="X79" s="5"/>
      <c r="Y79" s="5"/>
      <c r="Z79" s="5"/>
      <c r="AA79" s="5"/>
      <c r="AB79" s="7" t="s">
        <v>430</v>
      </c>
      <c r="AC79" s="15" t="s">
        <v>430</v>
      </c>
      <c r="AD79" s="13" t="s">
        <v>433</v>
      </c>
      <c r="AE79" s="5"/>
      <c r="AF79" s="5"/>
    </row>
    <row r="80" spans="2:32" ht="15.75" customHeight="1">
      <c r="B80" t="s">
        <v>434</v>
      </c>
      <c r="C80" t="s">
        <v>434</v>
      </c>
      <c r="G80" s="9" t="s">
        <v>435</v>
      </c>
      <c r="W80" s="11" t="s">
        <v>436</v>
      </c>
      <c r="AB80" s="7" t="s">
        <v>434</v>
      </c>
      <c r="AC80" s="7" t="s">
        <v>434</v>
      </c>
      <c r="AD80" s="13" t="s">
        <v>436</v>
      </c>
    </row>
    <row r="81" spans="2:30" ht="15.75" customHeight="1">
      <c r="B81" t="s">
        <v>437</v>
      </c>
      <c r="C81" t="s">
        <v>437</v>
      </c>
      <c r="G81" s="9" t="s">
        <v>438</v>
      </c>
      <c r="W81" s="11" t="s">
        <v>439</v>
      </c>
      <c r="AB81" s="7" t="s">
        <v>437</v>
      </c>
      <c r="AC81" s="15" t="s">
        <v>437</v>
      </c>
      <c r="AD81" s="13" t="s">
        <v>439</v>
      </c>
    </row>
    <row r="82" spans="2:30" ht="15.75" customHeight="1">
      <c r="B82" t="s">
        <v>440</v>
      </c>
      <c r="C82" t="s">
        <v>440</v>
      </c>
      <c r="G82" s="9" t="s">
        <v>441</v>
      </c>
      <c r="W82" s="11" t="s">
        <v>442</v>
      </c>
      <c r="AB82" s="7" t="s">
        <v>440</v>
      </c>
      <c r="AC82" s="15" t="s">
        <v>440</v>
      </c>
      <c r="AD82" s="13" t="s">
        <v>442</v>
      </c>
    </row>
    <row r="83" spans="2:30" ht="15.75" customHeight="1">
      <c r="B83" t="s">
        <v>443</v>
      </c>
      <c r="C83" t="s">
        <v>443</v>
      </c>
      <c r="G83" s="9" t="s">
        <v>444</v>
      </c>
      <c r="W83" s="11" t="s">
        <v>445</v>
      </c>
      <c r="AB83" s="7" t="s">
        <v>443</v>
      </c>
      <c r="AC83" s="15" t="s">
        <v>443</v>
      </c>
      <c r="AD83" s="13" t="s">
        <v>445</v>
      </c>
    </row>
    <row r="84" spans="2:30" ht="15.75" customHeight="1">
      <c r="B84" t="s">
        <v>446</v>
      </c>
      <c r="C84" t="s">
        <v>446</v>
      </c>
      <c r="G84" s="9" t="s">
        <v>447</v>
      </c>
      <c r="W84" s="11" t="s">
        <v>448</v>
      </c>
      <c r="AB84" s="7" t="s">
        <v>446</v>
      </c>
      <c r="AC84" s="15" t="s">
        <v>446</v>
      </c>
      <c r="AD84" s="13" t="s">
        <v>448</v>
      </c>
    </row>
    <row r="85" spans="2:30" ht="15.75" customHeight="1">
      <c r="B85" t="s">
        <v>449</v>
      </c>
      <c r="C85" t="s">
        <v>449</v>
      </c>
      <c r="G85" s="9" t="s">
        <v>450</v>
      </c>
      <c r="W85" s="11" t="s">
        <v>451</v>
      </c>
      <c r="AB85" s="7" t="s">
        <v>449</v>
      </c>
      <c r="AC85" s="15" t="s">
        <v>449</v>
      </c>
      <c r="AD85" s="13" t="s">
        <v>451</v>
      </c>
    </row>
    <row r="86" spans="2:30" ht="15.75" customHeight="1">
      <c r="B86" t="s">
        <v>452</v>
      </c>
      <c r="C86" t="s">
        <v>452</v>
      </c>
      <c r="G86" s="9" t="s">
        <v>453</v>
      </c>
      <c r="W86" s="11" t="s">
        <v>454</v>
      </c>
      <c r="AB86" s="7" t="s">
        <v>452</v>
      </c>
      <c r="AC86" s="15" t="s">
        <v>452</v>
      </c>
      <c r="AD86" s="13" t="s">
        <v>454</v>
      </c>
    </row>
    <row r="87" spans="2:30" ht="15.75" customHeight="1">
      <c r="B87" t="s">
        <v>455</v>
      </c>
      <c r="C87" t="s">
        <v>455</v>
      </c>
      <c r="G87" s="9" t="s">
        <v>456</v>
      </c>
      <c r="W87" s="11" t="s">
        <v>457</v>
      </c>
      <c r="AB87" s="7" t="s">
        <v>455</v>
      </c>
      <c r="AC87" s="15" t="s">
        <v>455</v>
      </c>
      <c r="AD87" s="13" t="s">
        <v>457</v>
      </c>
    </row>
    <row r="88" spans="2:30" ht="15.75" customHeight="1">
      <c r="B88" t="s">
        <v>458</v>
      </c>
      <c r="C88" t="s">
        <v>458</v>
      </c>
      <c r="G88" s="9" t="s">
        <v>459</v>
      </c>
      <c r="W88" s="11" t="s">
        <v>460</v>
      </c>
      <c r="AB88" s="7" t="s">
        <v>458</v>
      </c>
      <c r="AC88" s="15" t="s">
        <v>458</v>
      </c>
      <c r="AD88" s="13" t="s">
        <v>460</v>
      </c>
    </row>
    <row r="89" spans="2:30" ht="15.75" customHeight="1">
      <c r="B89" t="s">
        <v>461</v>
      </c>
      <c r="C89" t="s">
        <v>461</v>
      </c>
      <c r="G89" s="9" t="s">
        <v>462</v>
      </c>
      <c r="W89" s="11" t="s">
        <v>463</v>
      </c>
      <c r="AB89" s="7" t="s">
        <v>461</v>
      </c>
      <c r="AC89" s="15" t="s">
        <v>461</v>
      </c>
      <c r="AD89" s="13" t="s">
        <v>463</v>
      </c>
    </row>
    <row r="90" spans="2:30" ht="15.75" customHeight="1">
      <c r="B90" t="s">
        <v>464</v>
      </c>
      <c r="C90" t="s">
        <v>464</v>
      </c>
      <c r="G90" s="9" t="s">
        <v>465</v>
      </c>
      <c r="W90" s="11" t="s">
        <v>466</v>
      </c>
      <c r="AB90" s="7" t="s">
        <v>464</v>
      </c>
      <c r="AC90" s="15" t="s">
        <v>464</v>
      </c>
      <c r="AD90" s="13" t="s">
        <v>466</v>
      </c>
    </row>
    <row r="91" spans="2:30" ht="15.75" customHeight="1">
      <c r="B91" t="s">
        <v>467</v>
      </c>
      <c r="C91" t="s">
        <v>467</v>
      </c>
      <c r="G91" s="9" t="s">
        <v>468</v>
      </c>
      <c r="W91" s="11" t="s">
        <v>469</v>
      </c>
      <c r="AB91" s="7" t="s">
        <v>467</v>
      </c>
      <c r="AC91" s="15" t="s">
        <v>467</v>
      </c>
      <c r="AD91" s="25" t="s">
        <v>469</v>
      </c>
    </row>
    <row r="92" spans="2:30" ht="15.75" customHeight="1">
      <c r="B92" t="s">
        <v>470</v>
      </c>
      <c r="C92" t="s">
        <v>470</v>
      </c>
      <c r="G92" s="9" t="s">
        <v>471</v>
      </c>
      <c r="W92" s="11" t="s">
        <v>472</v>
      </c>
      <c r="AB92" s="7" t="s">
        <v>470</v>
      </c>
      <c r="AC92" s="15" t="s">
        <v>470</v>
      </c>
      <c r="AD92" s="13" t="s">
        <v>472</v>
      </c>
    </row>
    <row r="93" spans="2:30" ht="15.75" customHeight="1">
      <c r="B93" t="s">
        <v>473</v>
      </c>
      <c r="C93" t="s">
        <v>473</v>
      </c>
      <c r="G93" s="9" t="s">
        <v>474</v>
      </c>
      <c r="W93" s="11" t="s">
        <v>475</v>
      </c>
      <c r="AB93" s="7" t="s">
        <v>473</v>
      </c>
      <c r="AC93" s="15" t="s">
        <v>473</v>
      </c>
      <c r="AD93" s="13" t="s">
        <v>475</v>
      </c>
    </row>
    <row r="94" spans="2:30" ht="15.75" customHeight="1">
      <c r="B94" t="s">
        <v>476</v>
      </c>
      <c r="C94" t="s">
        <v>476</v>
      </c>
      <c r="G94" s="9" t="s">
        <v>477</v>
      </c>
      <c r="W94" s="11" t="s">
        <v>478</v>
      </c>
      <c r="AB94" s="7" t="s">
        <v>476</v>
      </c>
      <c r="AC94" s="15" t="s">
        <v>476</v>
      </c>
      <c r="AD94" s="13" t="s">
        <v>478</v>
      </c>
    </row>
    <row r="95" spans="2:30" ht="15.75" customHeight="1">
      <c r="B95" t="s">
        <v>479</v>
      </c>
      <c r="C95" t="s">
        <v>479</v>
      </c>
      <c r="G95" s="9" t="s">
        <v>480</v>
      </c>
      <c r="W95" s="11" t="s">
        <v>481</v>
      </c>
      <c r="AB95" s="7" t="s">
        <v>479</v>
      </c>
      <c r="AC95" s="15" t="s">
        <v>479</v>
      </c>
      <c r="AD95" s="13" t="s">
        <v>481</v>
      </c>
    </row>
    <row r="96" spans="2:30" ht="15.75" customHeight="1">
      <c r="B96" t="s">
        <v>482</v>
      </c>
      <c r="C96" t="s">
        <v>482</v>
      </c>
      <c r="G96" s="9" t="s">
        <v>483</v>
      </c>
      <c r="W96" s="11" t="s">
        <v>484</v>
      </c>
      <c r="AB96" s="7" t="s">
        <v>482</v>
      </c>
      <c r="AC96" s="15" t="s">
        <v>482</v>
      </c>
      <c r="AD96" s="13" t="s">
        <v>484</v>
      </c>
    </row>
    <row r="97" spans="2:30" ht="15.75" customHeight="1">
      <c r="B97" t="s">
        <v>485</v>
      </c>
      <c r="C97" t="s">
        <v>485</v>
      </c>
      <c r="G97" s="9" t="s">
        <v>486</v>
      </c>
      <c r="W97" s="11" t="s">
        <v>487</v>
      </c>
      <c r="AB97" s="7" t="s">
        <v>485</v>
      </c>
      <c r="AC97" s="7" t="s">
        <v>485</v>
      </c>
      <c r="AD97" s="13" t="s">
        <v>487</v>
      </c>
    </row>
    <row r="98" spans="2:30" ht="15.75" customHeight="1">
      <c r="B98" t="s">
        <v>488</v>
      </c>
      <c r="C98" t="s">
        <v>488</v>
      </c>
      <c r="G98" s="9" t="s">
        <v>489</v>
      </c>
      <c r="W98" s="11" t="s">
        <v>490</v>
      </c>
      <c r="AB98" s="7" t="s">
        <v>488</v>
      </c>
      <c r="AC98" s="7" t="s">
        <v>488</v>
      </c>
      <c r="AD98" s="13" t="s">
        <v>490</v>
      </c>
    </row>
    <row r="99" spans="2:30" ht="15.75" customHeight="1">
      <c r="B99" t="s">
        <v>491</v>
      </c>
      <c r="C99" t="s">
        <v>491</v>
      </c>
      <c r="G99" s="9" t="s">
        <v>492</v>
      </c>
      <c r="W99" s="11" t="s">
        <v>493</v>
      </c>
      <c r="AB99" s="7" t="s">
        <v>491</v>
      </c>
      <c r="AC99" s="15" t="s">
        <v>491</v>
      </c>
      <c r="AD99" s="13" t="s">
        <v>493</v>
      </c>
    </row>
    <row r="100" spans="2:30" ht="15.75" customHeight="1">
      <c r="B100" t="s">
        <v>494</v>
      </c>
      <c r="C100" t="s">
        <v>494</v>
      </c>
      <c r="G100" s="9" t="s">
        <v>495</v>
      </c>
      <c r="W100" s="11" t="s">
        <v>496</v>
      </c>
      <c r="AB100" s="7" t="s">
        <v>494</v>
      </c>
      <c r="AC100" s="7" t="s">
        <v>494</v>
      </c>
      <c r="AD100" s="13" t="s">
        <v>496</v>
      </c>
    </row>
    <row r="101" spans="2:30" ht="15.75" customHeight="1">
      <c r="B101" t="s">
        <v>497</v>
      </c>
      <c r="C101" t="s">
        <v>497</v>
      </c>
      <c r="G101" s="9" t="s">
        <v>498</v>
      </c>
      <c r="W101" s="11" t="s">
        <v>499</v>
      </c>
      <c r="AB101" s="7" t="s">
        <v>497</v>
      </c>
      <c r="AC101" s="15" t="s">
        <v>497</v>
      </c>
      <c r="AD101" s="13" t="s">
        <v>499</v>
      </c>
    </row>
    <row r="102" spans="2:30" ht="15.75" customHeight="1">
      <c r="B102" t="s">
        <v>500</v>
      </c>
      <c r="C102" t="s">
        <v>500</v>
      </c>
      <c r="G102" s="9" t="s">
        <v>501</v>
      </c>
      <c r="W102" s="11" t="s">
        <v>502</v>
      </c>
      <c r="AB102" s="7" t="s">
        <v>500</v>
      </c>
      <c r="AC102" s="15" t="s">
        <v>500</v>
      </c>
      <c r="AD102" s="13" t="s">
        <v>502</v>
      </c>
    </row>
    <row r="103" spans="2:30" ht="15.75" customHeight="1">
      <c r="B103" t="s">
        <v>503</v>
      </c>
      <c r="C103" t="s">
        <v>503</v>
      </c>
      <c r="G103" s="9" t="s">
        <v>504</v>
      </c>
      <c r="W103" s="11" t="s">
        <v>505</v>
      </c>
      <c r="AB103" s="7" t="s">
        <v>503</v>
      </c>
      <c r="AC103" s="15" t="s">
        <v>503</v>
      </c>
      <c r="AD103" s="13" t="s">
        <v>505</v>
      </c>
    </row>
    <row r="104" spans="2:30" ht="15.75" customHeight="1">
      <c r="B104" t="s">
        <v>506</v>
      </c>
      <c r="C104" t="s">
        <v>506</v>
      </c>
      <c r="G104" s="9" t="s">
        <v>507</v>
      </c>
      <c r="W104" s="11" t="s">
        <v>508</v>
      </c>
      <c r="AB104" s="7" t="s">
        <v>506</v>
      </c>
      <c r="AC104" s="15" t="s">
        <v>506</v>
      </c>
      <c r="AD104" s="13" t="s">
        <v>508</v>
      </c>
    </row>
    <row r="105" spans="2:30" ht="15.75" customHeight="1">
      <c r="B105" t="s">
        <v>509</v>
      </c>
      <c r="C105" t="s">
        <v>510</v>
      </c>
      <c r="G105" s="9" t="s">
        <v>511</v>
      </c>
      <c r="W105" s="11" t="s">
        <v>512</v>
      </c>
      <c r="AB105" s="7" t="s">
        <v>509</v>
      </c>
      <c r="AC105" s="15" t="s">
        <v>510</v>
      </c>
      <c r="AD105" s="13" t="s">
        <v>512</v>
      </c>
    </row>
    <row r="106" spans="2:30" ht="15.75" customHeight="1">
      <c r="B106" t="s">
        <v>513</v>
      </c>
      <c r="C106" t="s">
        <v>514</v>
      </c>
      <c r="G106" s="9" t="s">
        <v>515</v>
      </c>
      <c r="W106" s="11" t="s">
        <v>516</v>
      </c>
      <c r="AB106" s="7" t="s">
        <v>513</v>
      </c>
      <c r="AC106" s="15" t="s">
        <v>514</v>
      </c>
      <c r="AD106" s="13" t="s">
        <v>516</v>
      </c>
    </row>
    <row r="107" spans="2:30" ht="15.75" customHeight="1">
      <c r="B107" t="s">
        <v>517</v>
      </c>
      <c r="C107" t="s">
        <v>509</v>
      </c>
      <c r="G107" s="9" t="s">
        <v>518</v>
      </c>
      <c r="W107" s="11" t="s">
        <v>519</v>
      </c>
      <c r="AB107" s="7" t="s">
        <v>517</v>
      </c>
      <c r="AC107" s="15" t="s">
        <v>509</v>
      </c>
      <c r="AD107" s="13" t="s">
        <v>519</v>
      </c>
    </row>
    <row r="108" spans="2:30" ht="15.75" customHeight="1">
      <c r="B108" t="s">
        <v>520</v>
      </c>
      <c r="C108" t="s">
        <v>513</v>
      </c>
      <c r="G108" s="9" t="s">
        <v>521</v>
      </c>
      <c r="W108" s="11" t="s">
        <v>522</v>
      </c>
      <c r="AB108" s="7" t="s">
        <v>520</v>
      </c>
      <c r="AC108" s="15" t="s">
        <v>513</v>
      </c>
      <c r="AD108" s="13" t="s">
        <v>522</v>
      </c>
    </row>
    <row r="109" spans="2:30" ht="15.75" customHeight="1">
      <c r="B109" t="s">
        <v>523</v>
      </c>
      <c r="C109" t="s">
        <v>517</v>
      </c>
      <c r="G109" s="9" t="s">
        <v>524</v>
      </c>
      <c r="W109" s="11" t="s">
        <v>525</v>
      </c>
      <c r="AB109" s="7" t="s">
        <v>523</v>
      </c>
      <c r="AC109" s="15" t="s">
        <v>517</v>
      </c>
      <c r="AD109" s="13" t="s">
        <v>525</v>
      </c>
    </row>
    <row r="110" spans="2:30" ht="15.75" customHeight="1">
      <c r="B110" t="s">
        <v>526</v>
      </c>
      <c r="C110" t="s">
        <v>520</v>
      </c>
      <c r="G110" s="9" t="s">
        <v>527</v>
      </c>
      <c r="W110" s="11" t="s">
        <v>528</v>
      </c>
      <c r="AB110" s="7" t="s">
        <v>526</v>
      </c>
      <c r="AC110" s="15" t="s">
        <v>520</v>
      </c>
      <c r="AD110" s="13" t="s">
        <v>528</v>
      </c>
    </row>
    <row r="111" spans="2:30" ht="15.75" customHeight="1">
      <c r="B111" t="s">
        <v>529</v>
      </c>
      <c r="C111" t="s">
        <v>523</v>
      </c>
      <c r="G111" s="9" t="s">
        <v>530</v>
      </c>
      <c r="W111" s="11" t="s">
        <v>531</v>
      </c>
      <c r="AB111" s="7" t="s">
        <v>529</v>
      </c>
      <c r="AC111" s="15" t="s">
        <v>523</v>
      </c>
      <c r="AD111" s="13" t="s">
        <v>531</v>
      </c>
    </row>
    <row r="112" spans="2:30" ht="15.75" customHeight="1">
      <c r="B112" t="s">
        <v>532</v>
      </c>
      <c r="C112" t="s">
        <v>526</v>
      </c>
      <c r="G112" s="9" t="s">
        <v>533</v>
      </c>
      <c r="W112" s="11" t="s">
        <v>534</v>
      </c>
      <c r="AB112" s="7" t="s">
        <v>532</v>
      </c>
      <c r="AC112" s="15" t="s">
        <v>526</v>
      </c>
      <c r="AD112" s="13" t="s">
        <v>534</v>
      </c>
    </row>
    <row r="113" spans="1:30" ht="15.75" customHeight="1">
      <c r="B113" t="s">
        <v>535</v>
      </c>
      <c r="C113" t="s">
        <v>529</v>
      </c>
      <c r="G113" s="9" t="s">
        <v>536</v>
      </c>
      <c r="W113" s="11" t="s">
        <v>537</v>
      </c>
      <c r="AB113" s="7" t="s">
        <v>535</v>
      </c>
      <c r="AC113" s="15" t="s">
        <v>529</v>
      </c>
      <c r="AD113" s="13" t="s">
        <v>537</v>
      </c>
    </row>
    <row r="114" spans="1:30" ht="15.75" customHeight="1">
      <c r="B114" t="s">
        <v>538</v>
      </c>
      <c r="C114" t="s">
        <v>532</v>
      </c>
      <c r="G114" s="9" t="s">
        <v>539</v>
      </c>
      <c r="W114" s="11" t="s">
        <v>540</v>
      </c>
      <c r="AB114" s="7" t="s">
        <v>538</v>
      </c>
      <c r="AC114" s="7" t="s">
        <v>532</v>
      </c>
      <c r="AD114" s="13" t="s">
        <v>540</v>
      </c>
    </row>
    <row r="115" spans="1:30" ht="15.75" customHeight="1">
      <c r="B115" t="s">
        <v>541</v>
      </c>
      <c r="C115" t="s">
        <v>535</v>
      </c>
      <c r="G115" s="9" t="s">
        <v>542</v>
      </c>
      <c r="W115" s="11" t="s">
        <v>543</v>
      </c>
      <c r="AB115" s="7" t="s">
        <v>541</v>
      </c>
      <c r="AC115" s="15" t="s">
        <v>535</v>
      </c>
      <c r="AD115" s="13" t="s">
        <v>543</v>
      </c>
    </row>
    <row r="116" spans="1:30" ht="15.75" customHeight="1">
      <c r="B116" t="s">
        <v>544</v>
      </c>
      <c r="C116" t="s">
        <v>538</v>
      </c>
      <c r="G116" s="9" t="s">
        <v>545</v>
      </c>
      <c r="W116" s="11" t="s">
        <v>546</v>
      </c>
      <c r="AB116" s="7" t="s">
        <v>544</v>
      </c>
      <c r="AC116" s="15" t="s">
        <v>538</v>
      </c>
      <c r="AD116" s="13" t="s">
        <v>546</v>
      </c>
    </row>
    <row r="117" spans="1:30" ht="15.75" customHeight="1">
      <c r="B117" t="s">
        <v>547</v>
      </c>
      <c r="C117" t="s">
        <v>541</v>
      </c>
      <c r="G117" s="9" t="s">
        <v>548</v>
      </c>
      <c r="W117" s="11" t="s">
        <v>549</v>
      </c>
      <c r="AB117" s="7" t="s">
        <v>547</v>
      </c>
      <c r="AC117" s="15" t="s">
        <v>541</v>
      </c>
      <c r="AD117" s="13" t="s">
        <v>549</v>
      </c>
    </row>
    <row r="118" spans="1:30" ht="15.75" customHeight="1">
      <c r="B118" t="s">
        <v>550</v>
      </c>
      <c r="C118" t="s">
        <v>544</v>
      </c>
      <c r="G118" s="9" t="s">
        <v>551</v>
      </c>
      <c r="W118" s="11" t="s">
        <v>552</v>
      </c>
      <c r="AB118" s="7" t="s">
        <v>550</v>
      </c>
      <c r="AC118" s="15" t="s">
        <v>544</v>
      </c>
      <c r="AD118" s="13" t="s">
        <v>552</v>
      </c>
    </row>
    <row r="119" spans="1:30" ht="15.75" customHeight="1">
      <c r="B119" t="s">
        <v>553</v>
      </c>
      <c r="C119" t="s">
        <v>547</v>
      </c>
      <c r="G119" s="9" t="s">
        <v>554</v>
      </c>
      <c r="W119" s="11" t="s">
        <v>555</v>
      </c>
      <c r="AB119" s="7" t="s">
        <v>553</v>
      </c>
      <c r="AC119" s="15" t="s">
        <v>547</v>
      </c>
      <c r="AD119" s="13" t="s">
        <v>555</v>
      </c>
    </row>
    <row r="120" spans="1:30" ht="15.75" customHeight="1">
      <c r="B120" t="s">
        <v>556</v>
      </c>
      <c r="C120" t="s">
        <v>550</v>
      </c>
      <c r="G120" s="9" t="s">
        <v>557</v>
      </c>
      <c r="W120" s="11" t="s">
        <v>558</v>
      </c>
      <c r="AB120" s="7" t="s">
        <v>556</v>
      </c>
      <c r="AC120" s="15" t="s">
        <v>550</v>
      </c>
      <c r="AD120" s="13" t="s">
        <v>558</v>
      </c>
    </row>
    <row r="121" spans="1:30" ht="15.75" customHeight="1">
      <c r="B121" t="s">
        <v>559</v>
      </c>
      <c r="C121" t="s">
        <v>553</v>
      </c>
      <c r="G121" s="9" t="s">
        <v>560</v>
      </c>
      <c r="W121" s="11" t="s">
        <v>561</v>
      </c>
      <c r="AB121" s="7" t="s">
        <v>559</v>
      </c>
      <c r="AC121" s="15" t="s">
        <v>553</v>
      </c>
      <c r="AD121" s="13" t="s">
        <v>561</v>
      </c>
    </row>
    <row r="122" spans="1:30" ht="15.75" customHeight="1">
      <c r="B122" t="s">
        <v>562</v>
      </c>
      <c r="C122" t="s">
        <v>556</v>
      </c>
      <c r="G122" s="9" t="s">
        <v>563</v>
      </c>
      <c r="W122" s="11" t="s">
        <v>564</v>
      </c>
      <c r="AB122" s="7" t="s">
        <v>562</v>
      </c>
      <c r="AC122" s="15" t="s">
        <v>556</v>
      </c>
      <c r="AD122" s="13" t="s">
        <v>564</v>
      </c>
    </row>
    <row r="123" spans="1:30" ht="15.75" customHeight="1">
      <c r="C123" t="s">
        <v>559</v>
      </c>
      <c r="G123" s="9" t="s">
        <v>565</v>
      </c>
      <c r="W123" s="11" t="s">
        <v>566</v>
      </c>
      <c r="AB123" s="7"/>
      <c r="AC123" s="15" t="s">
        <v>559</v>
      </c>
      <c r="AD123" s="13" t="s">
        <v>566</v>
      </c>
    </row>
    <row r="124" spans="1:30" ht="15.75" customHeight="1">
      <c r="C124" t="s">
        <v>562</v>
      </c>
      <c r="G124" s="9" t="s">
        <v>567</v>
      </c>
      <c r="W124" s="11" t="s">
        <v>568</v>
      </c>
      <c r="AB124" s="7"/>
      <c r="AC124" s="15" t="s">
        <v>562</v>
      </c>
      <c r="AD124" s="13" t="s">
        <v>568</v>
      </c>
    </row>
    <row r="125" spans="1:30" ht="15.75" customHeight="1">
      <c r="A125" s="5"/>
      <c r="B125" s="5"/>
      <c r="C125" s="5"/>
      <c r="G125" s="9" t="s">
        <v>569</v>
      </c>
      <c r="W125" s="11" t="s">
        <v>570</v>
      </c>
      <c r="AD125" s="13" t="s">
        <v>570</v>
      </c>
    </row>
    <row r="126" spans="1:30" ht="15.75" customHeight="1">
      <c r="G126" s="9" t="s">
        <v>571</v>
      </c>
      <c r="W126" s="11" t="s">
        <v>572</v>
      </c>
      <c r="AD126" s="13" t="s">
        <v>572</v>
      </c>
    </row>
    <row r="127" spans="1:30" ht="15.75" customHeight="1">
      <c r="G127" s="9" t="s">
        <v>573</v>
      </c>
      <c r="W127" s="11" t="s">
        <v>574</v>
      </c>
      <c r="AD127" s="13" t="s">
        <v>574</v>
      </c>
    </row>
    <row r="128" spans="1:30" ht="15.75" customHeight="1">
      <c r="G128" s="9" t="s">
        <v>575</v>
      </c>
      <c r="W128" s="11" t="s">
        <v>576</v>
      </c>
      <c r="AD128" s="13" t="s">
        <v>576</v>
      </c>
    </row>
    <row r="129" spans="7:30" ht="15.75" customHeight="1">
      <c r="G129" s="9" t="s">
        <v>577</v>
      </c>
      <c r="W129" s="11" t="s">
        <v>578</v>
      </c>
      <c r="AD129" s="13" t="s">
        <v>578</v>
      </c>
    </row>
    <row r="130" spans="7:30" ht="15.75" customHeight="1">
      <c r="G130" s="9" t="s">
        <v>579</v>
      </c>
      <c r="W130" s="11" t="s">
        <v>580</v>
      </c>
      <c r="AD130" s="13" t="s">
        <v>580</v>
      </c>
    </row>
    <row r="131" spans="7:30" ht="15.75" customHeight="1">
      <c r="G131" s="9" t="s">
        <v>581</v>
      </c>
      <c r="W131" s="11" t="s">
        <v>582</v>
      </c>
      <c r="AD131" s="13" t="s">
        <v>582</v>
      </c>
    </row>
    <row r="132" spans="7:30" ht="15.75" customHeight="1">
      <c r="G132" s="9" t="s">
        <v>583</v>
      </c>
      <c r="W132" s="11" t="s">
        <v>584</v>
      </c>
      <c r="AD132" s="13" t="s">
        <v>584</v>
      </c>
    </row>
    <row r="133" spans="7:30" ht="15.75" customHeight="1">
      <c r="G133" s="9" t="s">
        <v>585</v>
      </c>
      <c r="W133" s="11" t="s">
        <v>586</v>
      </c>
      <c r="AD133" s="13" t="s">
        <v>586</v>
      </c>
    </row>
    <row r="134" spans="7:30" ht="15.75" customHeight="1">
      <c r="G134" s="9" t="s">
        <v>587</v>
      </c>
      <c r="W134" s="11" t="s">
        <v>588</v>
      </c>
      <c r="AD134" s="13" t="s">
        <v>588</v>
      </c>
    </row>
    <row r="135" spans="7:30" ht="15.75" customHeight="1">
      <c r="G135" s="9" t="s">
        <v>589</v>
      </c>
      <c r="W135" s="11" t="s">
        <v>590</v>
      </c>
      <c r="AD135" s="13" t="s">
        <v>590</v>
      </c>
    </row>
    <row r="136" spans="7:30" ht="15.75" customHeight="1">
      <c r="G136" s="9" t="s">
        <v>591</v>
      </c>
      <c r="W136" s="11" t="s">
        <v>592</v>
      </c>
      <c r="AD136" s="13" t="s">
        <v>592</v>
      </c>
    </row>
    <row r="137" spans="7:30" ht="15.75" customHeight="1">
      <c r="G137" s="9" t="s">
        <v>593</v>
      </c>
      <c r="W137" s="11" t="s">
        <v>594</v>
      </c>
      <c r="AD137" s="13" t="s">
        <v>594</v>
      </c>
    </row>
    <row r="138" spans="7:30" ht="15.75" customHeight="1">
      <c r="G138" s="9" t="s">
        <v>595</v>
      </c>
      <c r="W138" s="11" t="s">
        <v>596</v>
      </c>
      <c r="AD138" s="13" t="s">
        <v>596</v>
      </c>
    </row>
    <row r="139" spans="7:30" ht="15.75" customHeight="1">
      <c r="G139" s="9" t="s">
        <v>597</v>
      </c>
      <c r="W139" s="11" t="s">
        <v>598</v>
      </c>
      <c r="AD139" s="13" t="s">
        <v>598</v>
      </c>
    </row>
    <row r="140" spans="7:30" ht="15.75" customHeight="1">
      <c r="G140" s="9" t="s">
        <v>599</v>
      </c>
      <c r="W140" s="11" t="s">
        <v>600</v>
      </c>
      <c r="AD140" s="13" t="s">
        <v>600</v>
      </c>
    </row>
    <row r="141" spans="7:30" ht="15.75" customHeight="1">
      <c r="G141" s="9" t="s">
        <v>601</v>
      </c>
      <c r="W141" s="11" t="s">
        <v>602</v>
      </c>
      <c r="AD141" s="13" t="s">
        <v>602</v>
      </c>
    </row>
    <row r="142" spans="7:30" ht="15.75" customHeight="1">
      <c r="G142" s="9" t="s">
        <v>603</v>
      </c>
      <c r="W142" s="11" t="s">
        <v>604</v>
      </c>
      <c r="AD142" s="13" t="s">
        <v>604</v>
      </c>
    </row>
    <row r="143" spans="7:30" ht="15.75" customHeight="1">
      <c r="G143" s="9" t="s">
        <v>605</v>
      </c>
      <c r="W143" s="11" t="s">
        <v>606</v>
      </c>
      <c r="AD143" s="13" t="s">
        <v>606</v>
      </c>
    </row>
    <row r="144" spans="7:30" ht="15.75" customHeight="1">
      <c r="G144" s="9" t="s">
        <v>607</v>
      </c>
      <c r="W144" s="11" t="s">
        <v>608</v>
      </c>
      <c r="AD144" s="13" t="s">
        <v>608</v>
      </c>
    </row>
    <row r="145" spans="7:30" ht="15.75" customHeight="1">
      <c r="G145" s="9" t="s">
        <v>609</v>
      </c>
      <c r="W145" s="11" t="s">
        <v>610</v>
      </c>
      <c r="AD145" s="13" t="s">
        <v>610</v>
      </c>
    </row>
    <row r="146" spans="7:30" ht="15.75" customHeight="1">
      <c r="G146" s="9" t="s">
        <v>611</v>
      </c>
      <c r="W146" s="11" t="s">
        <v>612</v>
      </c>
      <c r="AD146" s="25" t="s">
        <v>612</v>
      </c>
    </row>
    <row r="147" spans="7:30" ht="15.75" customHeight="1">
      <c r="G147" s="9" t="s">
        <v>613</v>
      </c>
      <c r="W147" s="11" t="s">
        <v>614</v>
      </c>
      <c r="AD147" s="13" t="s">
        <v>614</v>
      </c>
    </row>
    <row r="148" spans="7:30" ht="15.75" customHeight="1">
      <c r="G148" s="9" t="s">
        <v>801</v>
      </c>
      <c r="W148" s="11" t="s">
        <v>615</v>
      </c>
      <c r="AD148" s="13" t="s">
        <v>615</v>
      </c>
    </row>
    <row r="149" spans="7:30" ht="15.75" customHeight="1">
      <c r="G149" s="9" t="s">
        <v>616</v>
      </c>
      <c r="W149" s="11" t="s">
        <v>617</v>
      </c>
      <c r="AD149" s="13" t="s">
        <v>617</v>
      </c>
    </row>
    <row r="150" spans="7:30" ht="15.75" customHeight="1">
      <c r="G150" s="9" t="s">
        <v>618</v>
      </c>
      <c r="W150" s="11" t="s">
        <v>619</v>
      </c>
      <c r="AD150" s="13" t="s">
        <v>619</v>
      </c>
    </row>
    <row r="151" spans="7:30" ht="15.75" customHeight="1">
      <c r="G151" s="9" t="s">
        <v>620</v>
      </c>
      <c r="W151" s="11" t="s">
        <v>621</v>
      </c>
      <c r="AD151" s="13" t="s">
        <v>621</v>
      </c>
    </row>
    <row r="152" spans="7:30" ht="15.75" customHeight="1">
      <c r="G152" s="9" t="s">
        <v>622</v>
      </c>
      <c r="W152" s="11" t="s">
        <v>623</v>
      </c>
      <c r="AD152" s="13" t="s">
        <v>623</v>
      </c>
    </row>
    <row r="153" spans="7:30" ht="15.75" customHeight="1">
      <c r="G153" s="9" t="s">
        <v>624</v>
      </c>
      <c r="W153" s="11" t="s">
        <v>625</v>
      </c>
      <c r="AD153" s="13" t="s">
        <v>625</v>
      </c>
    </row>
    <row r="154" spans="7:30" ht="15.75" customHeight="1">
      <c r="G154" s="9" t="s">
        <v>626</v>
      </c>
      <c r="W154" s="11" t="s">
        <v>627</v>
      </c>
      <c r="AD154" s="13" t="s">
        <v>627</v>
      </c>
    </row>
    <row r="155" spans="7:30" ht="15.75" customHeight="1">
      <c r="G155" s="9" t="s">
        <v>628</v>
      </c>
      <c r="W155" s="11" t="s">
        <v>629</v>
      </c>
      <c r="AD155" s="13" t="s">
        <v>629</v>
      </c>
    </row>
    <row r="156" spans="7:30" ht="15.75" customHeight="1">
      <c r="G156" s="9" t="s">
        <v>630</v>
      </c>
      <c r="W156" s="11" t="s">
        <v>631</v>
      </c>
      <c r="AD156" s="13" t="s">
        <v>631</v>
      </c>
    </row>
    <row r="157" spans="7:30" ht="15.75" customHeight="1">
      <c r="G157" s="9" t="s">
        <v>632</v>
      </c>
      <c r="W157" s="11" t="s">
        <v>633</v>
      </c>
      <c r="AD157" s="13" t="s">
        <v>633</v>
      </c>
    </row>
    <row r="158" spans="7:30" ht="15.75" customHeight="1">
      <c r="G158" s="9" t="s">
        <v>634</v>
      </c>
      <c r="W158" s="11" t="s">
        <v>635</v>
      </c>
      <c r="AD158" s="13" t="s">
        <v>635</v>
      </c>
    </row>
    <row r="159" spans="7:30" ht="15.75" customHeight="1">
      <c r="G159" s="9" t="s">
        <v>636</v>
      </c>
      <c r="W159" s="11" t="s">
        <v>637</v>
      </c>
      <c r="AD159" s="13" t="s">
        <v>637</v>
      </c>
    </row>
    <row r="160" spans="7:30" ht="15.75" customHeight="1">
      <c r="G160" s="9" t="s">
        <v>638</v>
      </c>
      <c r="W160" s="11" t="s">
        <v>639</v>
      </c>
      <c r="AD160" s="13" t="s">
        <v>639</v>
      </c>
    </row>
    <row r="161" spans="7:30" ht="15.75" customHeight="1">
      <c r="G161" s="9" t="s">
        <v>640</v>
      </c>
      <c r="W161" s="11" t="s">
        <v>641</v>
      </c>
      <c r="AD161" s="13" t="s">
        <v>641</v>
      </c>
    </row>
    <row r="162" spans="7:30" ht="15.75" customHeight="1">
      <c r="G162" s="9" t="s">
        <v>642</v>
      </c>
      <c r="W162" s="11" t="s">
        <v>643</v>
      </c>
      <c r="AD162" s="25" t="s">
        <v>643</v>
      </c>
    </row>
    <row r="163" spans="7:30" ht="15.75" customHeight="1">
      <c r="G163" s="9" t="s">
        <v>644</v>
      </c>
      <c r="W163" s="11" t="s">
        <v>645</v>
      </c>
      <c r="AD163" s="13" t="s">
        <v>645</v>
      </c>
    </row>
    <row r="164" spans="7:30" ht="15.75" customHeight="1">
      <c r="G164" s="9" t="s">
        <v>646</v>
      </c>
      <c r="W164" s="11" t="s">
        <v>647</v>
      </c>
      <c r="AD164" s="13" t="s">
        <v>647</v>
      </c>
    </row>
    <row r="165" spans="7:30" ht="15.75" customHeight="1">
      <c r="G165" s="9" t="s">
        <v>648</v>
      </c>
      <c r="W165" s="11" t="s">
        <v>649</v>
      </c>
      <c r="AD165" s="13" t="s">
        <v>649</v>
      </c>
    </row>
    <row r="166" spans="7:30" ht="15.75" customHeight="1">
      <c r="G166" s="9" t="s">
        <v>650</v>
      </c>
      <c r="W166" s="11" t="s">
        <v>651</v>
      </c>
      <c r="AD166" s="13" t="s">
        <v>651</v>
      </c>
    </row>
    <row r="167" spans="7:30" ht="15.75" customHeight="1">
      <c r="G167" s="9" t="s">
        <v>652</v>
      </c>
      <c r="W167" s="11" t="s">
        <v>653</v>
      </c>
      <c r="AD167" s="13" t="s">
        <v>653</v>
      </c>
    </row>
    <row r="168" spans="7:30" ht="15.75" customHeight="1">
      <c r="G168" s="9" t="s">
        <v>654</v>
      </c>
      <c r="W168" s="11" t="s">
        <v>655</v>
      </c>
      <c r="AD168" s="13" t="s">
        <v>655</v>
      </c>
    </row>
    <row r="169" spans="7:30" ht="15.75" customHeight="1">
      <c r="G169" s="9" t="s">
        <v>656</v>
      </c>
      <c r="W169" s="11" t="s">
        <v>657</v>
      </c>
      <c r="AD169" s="13" t="s">
        <v>657</v>
      </c>
    </row>
    <row r="170" spans="7:30" ht="15.75" customHeight="1">
      <c r="G170" s="9" t="s">
        <v>658</v>
      </c>
      <c r="W170" s="11" t="s">
        <v>659</v>
      </c>
      <c r="AD170" s="13" t="s">
        <v>659</v>
      </c>
    </row>
    <row r="171" spans="7:30" ht="15.75" customHeight="1">
      <c r="G171" s="9" t="s">
        <v>660</v>
      </c>
      <c r="W171" s="11" t="s">
        <v>661</v>
      </c>
      <c r="AD171" s="13" t="s">
        <v>661</v>
      </c>
    </row>
    <row r="172" spans="7:30" ht="15.75" customHeight="1">
      <c r="G172" s="9" t="s">
        <v>662</v>
      </c>
      <c r="W172" s="11" t="s">
        <v>663</v>
      </c>
      <c r="AD172" s="13" t="s">
        <v>663</v>
      </c>
    </row>
    <row r="173" spans="7:30" ht="15.75" customHeight="1">
      <c r="W173" s="11" t="s">
        <v>664</v>
      </c>
      <c r="AD173" s="13" t="s">
        <v>664</v>
      </c>
    </row>
    <row r="174" spans="7:30" ht="15.75" customHeight="1">
      <c r="W174" s="11" t="s">
        <v>665</v>
      </c>
      <c r="AD174" s="13" t="s">
        <v>665</v>
      </c>
    </row>
    <row r="175" spans="7:30" ht="15.75" customHeight="1">
      <c r="H175" s="83"/>
      <c r="L175" s="134"/>
      <c r="W175" s="11" t="s">
        <v>666</v>
      </c>
      <c r="AD175" s="13" t="s">
        <v>666</v>
      </c>
    </row>
    <row r="176" spans="7:30" s="83" customFormat="1" ht="15.75" customHeight="1">
      <c r="L176" s="134"/>
      <c r="W176" s="11"/>
      <c r="AD176" s="13"/>
    </row>
    <row r="177" spans="7:30" s="83" customFormat="1" ht="15.75" customHeight="1">
      <c r="L177" s="134"/>
      <c r="W177" s="11"/>
      <c r="AD177" s="13"/>
    </row>
    <row r="178" spans="7:30" ht="15.75" customHeight="1">
      <c r="G178" s="9" t="s">
        <v>963</v>
      </c>
      <c r="H178" s="83"/>
      <c r="W178" s="11" t="s">
        <v>668</v>
      </c>
      <c r="AD178" s="13" t="s">
        <v>668</v>
      </c>
    </row>
    <row r="179" spans="7:30" ht="15.75" customHeight="1">
      <c r="G179" s="9" t="s">
        <v>964</v>
      </c>
      <c r="H179" s="83"/>
      <c r="W179" s="11" t="s">
        <v>669</v>
      </c>
      <c r="AD179" s="13" t="s">
        <v>669</v>
      </c>
    </row>
    <row r="180" spans="7:30" ht="15.75" customHeight="1">
      <c r="G180" s="9" t="s">
        <v>965</v>
      </c>
      <c r="H180" s="83"/>
      <c r="W180" s="11" t="s">
        <v>670</v>
      </c>
      <c r="AD180" s="13" t="s">
        <v>670</v>
      </c>
    </row>
    <row r="181" spans="7:30" ht="15.75" customHeight="1">
      <c r="G181" s="9" t="s">
        <v>966</v>
      </c>
      <c r="H181" s="83"/>
      <c r="L181" s="134"/>
      <c r="W181" s="11" t="s">
        <v>671</v>
      </c>
      <c r="AD181" s="13" t="s">
        <v>671</v>
      </c>
    </row>
    <row r="182" spans="7:30" ht="15.75" customHeight="1">
      <c r="G182" s="9" t="s">
        <v>967</v>
      </c>
      <c r="H182" s="83"/>
      <c r="W182" s="11" t="s">
        <v>672</v>
      </c>
      <c r="AD182" s="13" t="s">
        <v>672</v>
      </c>
    </row>
    <row r="183" spans="7:30" ht="15.75" customHeight="1">
      <c r="G183" s="9" t="s">
        <v>968</v>
      </c>
      <c r="H183" s="83"/>
      <c r="W183" s="11" t="s">
        <v>673</v>
      </c>
      <c r="AD183" s="13" t="s">
        <v>673</v>
      </c>
    </row>
    <row r="184" spans="7:30" ht="15.75" customHeight="1">
      <c r="G184" s="9" t="s">
        <v>969</v>
      </c>
      <c r="W184" s="11" t="s">
        <v>674</v>
      </c>
      <c r="AD184" s="13" t="s">
        <v>674</v>
      </c>
    </row>
    <row r="185" spans="7:30" ht="15.75" customHeight="1">
      <c r="G185" s="9" t="s">
        <v>970</v>
      </c>
      <c r="W185" s="11" t="s">
        <v>675</v>
      </c>
      <c r="AD185" s="13" t="s">
        <v>675</v>
      </c>
    </row>
    <row r="186" spans="7:30" ht="15.75" customHeight="1">
      <c r="G186" s="9" t="s">
        <v>971</v>
      </c>
      <c r="W186" s="11" t="s">
        <v>676</v>
      </c>
      <c r="AD186" s="13" t="s">
        <v>676</v>
      </c>
    </row>
    <row r="187" spans="7:30" ht="15.75" customHeight="1">
      <c r="G187" s="9" t="s">
        <v>972</v>
      </c>
      <c r="W187" s="11" t="s">
        <v>677</v>
      </c>
      <c r="AD187" s="13" t="s">
        <v>677</v>
      </c>
    </row>
    <row r="188" spans="7:30" ht="15.75" customHeight="1">
      <c r="G188" s="9" t="s">
        <v>973</v>
      </c>
      <c r="W188" s="11" t="s">
        <v>678</v>
      </c>
      <c r="AD188" s="13" t="s">
        <v>678</v>
      </c>
    </row>
    <row r="189" spans="7:30" ht="15.75" customHeight="1">
      <c r="G189" s="9" t="s">
        <v>974</v>
      </c>
      <c r="W189" s="11" t="s">
        <v>679</v>
      </c>
      <c r="AD189" s="13" t="s">
        <v>679</v>
      </c>
    </row>
    <row r="190" spans="7:30" ht="15.75" customHeight="1">
      <c r="G190" s="9" t="s">
        <v>975</v>
      </c>
      <c r="W190" s="11" t="s">
        <v>680</v>
      </c>
      <c r="AD190" s="13" t="s">
        <v>680</v>
      </c>
    </row>
    <row r="191" spans="7:30" ht="15.75" customHeight="1">
      <c r="G191" s="9" t="s">
        <v>976</v>
      </c>
      <c r="W191" s="11" t="s">
        <v>681</v>
      </c>
      <c r="AD191" s="13" t="s">
        <v>681</v>
      </c>
    </row>
    <row r="192" spans="7:30" ht="15.75" customHeight="1">
      <c r="G192" s="9" t="s">
        <v>977</v>
      </c>
      <c r="W192" s="11" t="s">
        <v>682</v>
      </c>
      <c r="AD192" s="13" t="s">
        <v>682</v>
      </c>
    </row>
    <row r="193" spans="7:30" ht="15.75" customHeight="1">
      <c r="G193" s="9" t="s">
        <v>978</v>
      </c>
      <c r="W193" s="11" t="s">
        <v>683</v>
      </c>
      <c r="AD193" s="13" t="s">
        <v>683</v>
      </c>
    </row>
    <row r="194" spans="7:30" ht="15.75" customHeight="1">
      <c r="G194" s="9" t="s">
        <v>979</v>
      </c>
      <c r="W194" s="11" t="s">
        <v>684</v>
      </c>
      <c r="AD194" s="13" t="s">
        <v>684</v>
      </c>
    </row>
    <row r="195" spans="7:30" s="136" customFormat="1" ht="15.75" customHeight="1">
      <c r="G195" s="135" t="s">
        <v>887</v>
      </c>
      <c r="W195" s="138" t="s">
        <v>685</v>
      </c>
      <c r="AD195" s="139" t="s">
        <v>685</v>
      </c>
    </row>
    <row r="196" spans="7:30" ht="15.75" customHeight="1">
      <c r="G196" s="9" t="s">
        <v>888</v>
      </c>
      <c r="W196" s="11" t="s">
        <v>686</v>
      </c>
      <c r="AD196" s="13" t="s">
        <v>686</v>
      </c>
    </row>
    <row r="197" spans="7:30" ht="15.75" customHeight="1">
      <c r="G197" s="9" t="s">
        <v>889</v>
      </c>
      <c r="W197" s="11" t="s">
        <v>687</v>
      </c>
      <c r="AD197" s="13" t="s">
        <v>687</v>
      </c>
    </row>
    <row r="198" spans="7:30" ht="15.75" customHeight="1">
      <c r="G198" s="9" t="s">
        <v>890</v>
      </c>
      <c r="W198" s="11" t="s">
        <v>688</v>
      </c>
      <c r="AD198" s="13" t="s">
        <v>688</v>
      </c>
    </row>
    <row r="199" spans="7:30" ht="15.75" customHeight="1">
      <c r="G199" s="9" t="s">
        <v>891</v>
      </c>
      <c r="W199" s="11" t="s">
        <v>690</v>
      </c>
      <c r="AD199" s="13" t="s">
        <v>690</v>
      </c>
    </row>
    <row r="200" spans="7:30" ht="15.75" customHeight="1">
      <c r="G200" s="9" t="s">
        <v>892</v>
      </c>
      <c r="W200" s="11" t="s">
        <v>691</v>
      </c>
      <c r="AD200" s="13" t="s">
        <v>691</v>
      </c>
    </row>
    <row r="201" spans="7:30" ht="15.75" customHeight="1">
      <c r="G201" s="9" t="s">
        <v>893</v>
      </c>
      <c r="W201" s="11" t="s">
        <v>692</v>
      </c>
      <c r="AD201" s="13" t="s">
        <v>692</v>
      </c>
    </row>
    <row r="202" spans="7:30" ht="15.75" customHeight="1">
      <c r="G202" s="9" t="s">
        <v>894</v>
      </c>
      <c r="W202" s="11" t="s">
        <v>693</v>
      </c>
      <c r="AD202" s="13" t="s">
        <v>693</v>
      </c>
    </row>
    <row r="203" spans="7:30" ht="15.75" customHeight="1">
      <c r="G203" s="9" t="s">
        <v>895</v>
      </c>
      <c r="W203" s="11" t="s">
        <v>694</v>
      </c>
      <c r="AD203" s="13" t="s">
        <v>694</v>
      </c>
    </row>
    <row r="204" spans="7:30" ht="15.75" customHeight="1">
      <c r="G204" s="9" t="s">
        <v>896</v>
      </c>
      <c r="W204" s="11" t="s">
        <v>695</v>
      </c>
      <c r="AD204" s="13" t="s">
        <v>695</v>
      </c>
    </row>
    <row r="205" spans="7:30" ht="15.75" customHeight="1">
      <c r="G205" s="9" t="s">
        <v>897</v>
      </c>
      <c r="W205" s="11" t="s">
        <v>696</v>
      </c>
      <c r="AD205" s="13" t="s">
        <v>696</v>
      </c>
    </row>
    <row r="206" spans="7:30" ht="15.75" customHeight="1">
      <c r="G206" s="9" t="s">
        <v>898</v>
      </c>
      <c r="W206" s="11" t="s">
        <v>697</v>
      </c>
      <c r="AD206" s="13" t="s">
        <v>697</v>
      </c>
    </row>
    <row r="207" spans="7:30" ht="15.75" customHeight="1">
      <c r="G207" s="9" t="s">
        <v>899</v>
      </c>
      <c r="W207" s="11" t="s">
        <v>698</v>
      </c>
      <c r="AD207" s="13" t="s">
        <v>698</v>
      </c>
    </row>
    <row r="208" spans="7:30" ht="15.75" customHeight="1">
      <c r="G208" s="9" t="s">
        <v>900</v>
      </c>
      <c r="W208" s="11" t="s">
        <v>699</v>
      </c>
      <c r="AD208" s="13" t="s">
        <v>699</v>
      </c>
    </row>
    <row r="209" spans="7:30" ht="15.75" customHeight="1">
      <c r="G209" s="9" t="s">
        <v>901</v>
      </c>
      <c r="W209" s="11" t="s">
        <v>700</v>
      </c>
      <c r="AD209" s="13" t="s">
        <v>700</v>
      </c>
    </row>
    <row r="210" spans="7:30" ht="15.75" customHeight="1">
      <c r="G210" s="9" t="s">
        <v>902</v>
      </c>
      <c r="W210" s="11" t="s">
        <v>701</v>
      </c>
      <c r="AD210" s="13" t="s">
        <v>701</v>
      </c>
    </row>
    <row r="211" spans="7:30" ht="15.75" customHeight="1">
      <c r="G211" s="9" t="s">
        <v>903</v>
      </c>
      <c r="W211" s="11" t="s">
        <v>702</v>
      </c>
      <c r="AD211" s="13" t="s">
        <v>702</v>
      </c>
    </row>
    <row r="212" spans="7:30" ht="15.75" customHeight="1">
      <c r="G212" s="9" t="s">
        <v>904</v>
      </c>
      <c r="W212" s="11" t="s">
        <v>703</v>
      </c>
      <c r="AD212" s="13" t="s">
        <v>703</v>
      </c>
    </row>
    <row r="213" spans="7:30" ht="15.75" customHeight="1">
      <c r="G213" s="9" t="s">
        <v>905</v>
      </c>
      <c r="W213" s="11" t="s">
        <v>704</v>
      </c>
      <c r="AD213" s="13" t="s">
        <v>704</v>
      </c>
    </row>
    <row r="214" spans="7:30" ht="15.75" customHeight="1">
      <c r="G214" s="9" t="s">
        <v>906</v>
      </c>
      <c r="W214" s="11" t="s">
        <v>705</v>
      </c>
      <c r="AD214" s="13" t="s">
        <v>705</v>
      </c>
    </row>
    <row r="215" spans="7:30" ht="15.75" customHeight="1">
      <c r="G215" s="9" t="s">
        <v>907</v>
      </c>
      <c r="W215" s="26"/>
      <c r="AD215" s="27"/>
    </row>
    <row r="216" spans="7:30" ht="15.75" customHeight="1">
      <c r="G216" s="9" t="s">
        <v>908</v>
      </c>
      <c r="W216" s="26"/>
    </row>
    <row r="217" spans="7:30" ht="15.75" customHeight="1">
      <c r="G217" s="9" t="s">
        <v>909</v>
      </c>
      <c r="W217" s="26"/>
    </row>
    <row r="218" spans="7:30" ht="15.75" customHeight="1">
      <c r="G218" s="9" t="s">
        <v>910</v>
      </c>
      <c r="W218" s="26"/>
    </row>
    <row r="219" spans="7:30" ht="15.75" customHeight="1">
      <c r="G219" s="9" t="s">
        <v>911</v>
      </c>
      <c r="W219" s="26"/>
    </row>
    <row r="220" spans="7:30" ht="15.75" customHeight="1">
      <c r="G220" s="9" t="s">
        <v>912</v>
      </c>
      <c r="W220" s="26"/>
    </row>
    <row r="221" spans="7:30" ht="15.75" customHeight="1">
      <c r="G221" s="9" t="s">
        <v>913</v>
      </c>
      <c r="W221" s="26"/>
    </row>
    <row r="222" spans="7:30" ht="15.75" customHeight="1">
      <c r="G222" s="9" t="s">
        <v>914</v>
      </c>
      <c r="W222" s="26"/>
    </row>
    <row r="223" spans="7:30" ht="15.75" customHeight="1">
      <c r="G223" s="9" t="s">
        <v>915</v>
      </c>
      <c r="W223" s="26"/>
    </row>
    <row r="224" spans="7:30" ht="15.75" customHeight="1">
      <c r="G224" s="9" t="s">
        <v>916</v>
      </c>
      <c r="W224" s="26"/>
    </row>
    <row r="225" spans="7:23" ht="15.75" customHeight="1">
      <c r="G225" s="9" t="s">
        <v>917</v>
      </c>
      <c r="W225" s="26"/>
    </row>
    <row r="226" spans="7:23" ht="15.75" customHeight="1">
      <c r="G226" s="9" t="s">
        <v>918</v>
      </c>
      <c r="W226" s="26"/>
    </row>
    <row r="227" spans="7:23" ht="15.75" customHeight="1">
      <c r="G227" s="9" t="s">
        <v>919</v>
      </c>
      <c r="W227" s="26"/>
    </row>
    <row r="228" spans="7:23" ht="15.75" customHeight="1">
      <c r="G228" s="9" t="s">
        <v>920</v>
      </c>
      <c r="W228" s="26"/>
    </row>
    <row r="229" spans="7:23" ht="15.75" customHeight="1">
      <c r="G229" s="9" t="s">
        <v>921</v>
      </c>
      <c r="W229" s="26"/>
    </row>
    <row r="230" spans="7:23" s="136" customFormat="1" ht="15.75" customHeight="1">
      <c r="G230" s="135" t="s">
        <v>861</v>
      </c>
      <c r="W230" s="137"/>
    </row>
    <row r="231" spans="7:23" ht="15.75" customHeight="1">
      <c r="G231" s="9" t="s">
        <v>862</v>
      </c>
      <c r="W231" s="26"/>
    </row>
    <row r="232" spans="7:23" ht="15.75" customHeight="1">
      <c r="G232" s="9" t="s">
        <v>863</v>
      </c>
      <c r="W232" s="26"/>
    </row>
    <row r="233" spans="7:23" ht="15.75" customHeight="1">
      <c r="G233" s="9" t="s">
        <v>864</v>
      </c>
      <c r="W233" s="26"/>
    </row>
    <row r="234" spans="7:23" ht="15.75" customHeight="1">
      <c r="G234" s="9" t="s">
        <v>865</v>
      </c>
      <c r="W234" s="26"/>
    </row>
    <row r="235" spans="7:23" ht="15.75" customHeight="1">
      <c r="G235" s="9" t="s">
        <v>866</v>
      </c>
      <c r="W235" s="26"/>
    </row>
    <row r="236" spans="7:23" ht="15.75" customHeight="1">
      <c r="G236" s="9" t="s">
        <v>867</v>
      </c>
      <c r="W236" s="26"/>
    </row>
    <row r="237" spans="7:23" ht="15.75" customHeight="1">
      <c r="G237" s="9" t="s">
        <v>868</v>
      </c>
      <c r="W237" s="26"/>
    </row>
    <row r="238" spans="7:23" ht="15.75" customHeight="1">
      <c r="G238" s="9" t="s">
        <v>869</v>
      </c>
      <c r="W238" s="26"/>
    </row>
    <row r="239" spans="7:23" ht="15.75" customHeight="1">
      <c r="G239" s="9" t="s">
        <v>870</v>
      </c>
      <c r="W239" s="26"/>
    </row>
    <row r="240" spans="7:23" ht="15.75" customHeight="1">
      <c r="G240" s="9" t="s">
        <v>871</v>
      </c>
      <c r="W240" s="26"/>
    </row>
    <row r="241" spans="7:23" ht="15.75" customHeight="1">
      <c r="G241" s="9" t="s">
        <v>872</v>
      </c>
      <c r="W241" s="26"/>
    </row>
    <row r="242" spans="7:23" ht="15.75" customHeight="1">
      <c r="G242" s="9" t="s">
        <v>873</v>
      </c>
      <c r="W242" s="26"/>
    </row>
    <row r="243" spans="7:23" ht="15.75" customHeight="1">
      <c r="G243" s="9" t="s">
        <v>874</v>
      </c>
      <c r="W243" s="26"/>
    </row>
    <row r="244" spans="7:23" ht="15.75" customHeight="1">
      <c r="G244" s="9" t="s">
        <v>875</v>
      </c>
      <c r="W244" s="26"/>
    </row>
    <row r="245" spans="7:23" ht="15.75" customHeight="1">
      <c r="G245" s="9" t="s">
        <v>876</v>
      </c>
      <c r="W245" s="26"/>
    </row>
    <row r="246" spans="7:23" ht="15.75" customHeight="1">
      <c r="G246" s="9" t="s">
        <v>877</v>
      </c>
      <c r="W246" s="26"/>
    </row>
    <row r="247" spans="7:23" ht="15.75" customHeight="1">
      <c r="G247" s="9" t="s">
        <v>878</v>
      </c>
      <c r="W247" s="26"/>
    </row>
    <row r="248" spans="7:23" ht="15.75" customHeight="1">
      <c r="G248" s="9" t="s">
        <v>879</v>
      </c>
      <c r="W248" s="26"/>
    </row>
    <row r="249" spans="7:23" ht="15.75" customHeight="1">
      <c r="G249" s="9" t="s">
        <v>880</v>
      </c>
      <c r="W249" s="26"/>
    </row>
    <row r="250" spans="7:23" ht="15.75" customHeight="1">
      <c r="G250" s="9" t="s">
        <v>881</v>
      </c>
      <c r="W250" s="26"/>
    </row>
    <row r="251" spans="7:23" ht="15.75" customHeight="1">
      <c r="G251" s="9" t="s">
        <v>882</v>
      </c>
      <c r="W251" s="26"/>
    </row>
    <row r="252" spans="7:23" ht="15.75" customHeight="1">
      <c r="G252" s="9" t="s">
        <v>883</v>
      </c>
      <c r="W252" s="26"/>
    </row>
    <row r="253" spans="7:23" ht="15.75" customHeight="1">
      <c r="G253" s="9" t="s">
        <v>884</v>
      </c>
      <c r="W253" s="26"/>
    </row>
    <row r="254" spans="7:23" ht="15.75" customHeight="1">
      <c r="G254" s="9" t="s">
        <v>885</v>
      </c>
      <c r="W254" s="26"/>
    </row>
    <row r="255" spans="7:23" ht="15.75" customHeight="1">
      <c r="G255" s="9" t="s">
        <v>886</v>
      </c>
      <c r="W255" s="26"/>
    </row>
    <row r="256" spans="7:23" s="136" customFormat="1" ht="15.75" customHeight="1">
      <c r="G256" s="135" t="s">
        <v>860</v>
      </c>
      <c r="W256" s="137"/>
    </row>
    <row r="257" spans="7:23" ht="15.75" customHeight="1">
      <c r="G257" s="9" t="s">
        <v>859</v>
      </c>
      <c r="W257" s="26"/>
    </row>
    <row r="258" spans="7:23" ht="15.75" customHeight="1">
      <c r="G258" s="9" t="s">
        <v>835</v>
      </c>
      <c r="W258" s="26"/>
    </row>
    <row r="259" spans="7:23" ht="15.75" customHeight="1">
      <c r="G259" s="9" t="s">
        <v>836</v>
      </c>
      <c r="W259" s="26"/>
    </row>
    <row r="260" spans="7:23" ht="15.75" customHeight="1">
      <c r="G260" s="9" t="s">
        <v>837</v>
      </c>
      <c r="W260" s="26"/>
    </row>
    <row r="261" spans="7:23" ht="15.75" customHeight="1">
      <c r="G261" s="9" t="s">
        <v>838</v>
      </c>
      <c r="W261" s="26"/>
    </row>
    <row r="262" spans="7:23" ht="15.75" customHeight="1">
      <c r="G262" s="9" t="s">
        <v>839</v>
      </c>
      <c r="W262" s="26"/>
    </row>
    <row r="263" spans="7:23" ht="15.75" customHeight="1">
      <c r="G263" s="9" t="s">
        <v>840</v>
      </c>
      <c r="W263" s="26"/>
    </row>
    <row r="264" spans="7:23" ht="15.75" customHeight="1">
      <c r="G264" s="9" t="s">
        <v>841</v>
      </c>
      <c r="W264" s="26"/>
    </row>
    <row r="265" spans="7:23" ht="15.75" customHeight="1">
      <c r="G265" s="9" t="s">
        <v>842</v>
      </c>
      <c r="W265" s="26"/>
    </row>
    <row r="266" spans="7:23" ht="15.75" customHeight="1">
      <c r="G266" s="9" t="s">
        <v>843</v>
      </c>
      <c r="W266" s="26"/>
    </row>
    <row r="267" spans="7:23" ht="15.75" customHeight="1">
      <c r="G267" s="9" t="s">
        <v>844</v>
      </c>
      <c r="W267" s="26"/>
    </row>
    <row r="268" spans="7:23" ht="15.75" customHeight="1">
      <c r="G268" s="9" t="s">
        <v>845</v>
      </c>
      <c r="W268" s="26"/>
    </row>
    <row r="269" spans="7:23" ht="15.75" customHeight="1">
      <c r="G269" s="9" t="s">
        <v>846</v>
      </c>
      <c r="W269" s="26"/>
    </row>
    <row r="270" spans="7:23" ht="15.75" customHeight="1">
      <c r="G270" s="9" t="s">
        <v>847</v>
      </c>
      <c r="W270" s="26"/>
    </row>
    <row r="271" spans="7:23" ht="15.75" customHeight="1">
      <c r="G271" s="9" t="s">
        <v>848</v>
      </c>
      <c r="W271" s="26"/>
    </row>
    <row r="272" spans="7:23" ht="15.75" customHeight="1">
      <c r="G272" s="9" t="s">
        <v>849</v>
      </c>
      <c r="W272" s="26"/>
    </row>
    <row r="273" spans="7:23" ht="15.75" customHeight="1">
      <c r="G273" s="9" t="s">
        <v>850</v>
      </c>
      <c r="W273" s="26"/>
    </row>
    <row r="274" spans="7:23" ht="15.75" customHeight="1">
      <c r="G274" s="9" t="s">
        <v>851</v>
      </c>
      <c r="W274" s="26"/>
    </row>
    <row r="275" spans="7:23" ht="15.75" customHeight="1">
      <c r="G275" s="9" t="s">
        <v>852</v>
      </c>
      <c r="W275" s="26"/>
    </row>
    <row r="276" spans="7:23" ht="15.75" customHeight="1">
      <c r="G276" s="9" t="s">
        <v>853</v>
      </c>
      <c r="W276" s="26"/>
    </row>
    <row r="277" spans="7:23" ht="15.75" customHeight="1">
      <c r="G277" s="9" t="s">
        <v>854</v>
      </c>
      <c r="W277" s="26"/>
    </row>
    <row r="278" spans="7:23" ht="15.75" customHeight="1">
      <c r="G278" s="9" t="s">
        <v>855</v>
      </c>
      <c r="W278" s="26"/>
    </row>
    <row r="279" spans="7:23" ht="15.75" customHeight="1">
      <c r="G279" s="9" t="s">
        <v>856</v>
      </c>
      <c r="W279" s="26"/>
    </row>
    <row r="280" spans="7:23" ht="15.75" customHeight="1">
      <c r="G280" s="9" t="s">
        <v>857</v>
      </c>
      <c r="W280" s="26"/>
    </row>
    <row r="281" spans="7:23" ht="15.75" customHeight="1">
      <c r="G281" s="9" t="s">
        <v>858</v>
      </c>
      <c r="W281" s="26"/>
    </row>
    <row r="282" spans="7:23" s="136" customFormat="1" ht="15.75" customHeight="1">
      <c r="G282" s="135" t="s">
        <v>922</v>
      </c>
      <c r="W282" s="137"/>
    </row>
    <row r="283" spans="7:23" ht="15.75" customHeight="1">
      <c r="G283" s="9" t="s">
        <v>923</v>
      </c>
      <c r="W283" s="26"/>
    </row>
    <row r="284" spans="7:23" ht="15.75" customHeight="1">
      <c r="G284" s="9" t="s">
        <v>924</v>
      </c>
      <c r="W284" s="26"/>
    </row>
    <row r="285" spans="7:23" ht="15.75" customHeight="1">
      <c r="G285" s="9" t="s">
        <v>925</v>
      </c>
      <c r="W285" s="26"/>
    </row>
    <row r="286" spans="7:23" ht="15.75" customHeight="1">
      <c r="G286" s="9" t="s">
        <v>926</v>
      </c>
      <c r="W286" s="26"/>
    </row>
    <row r="287" spans="7:23" ht="15.75" customHeight="1">
      <c r="G287" s="9" t="s">
        <v>927</v>
      </c>
      <c r="W287" s="26"/>
    </row>
    <row r="288" spans="7:23" ht="15.75" customHeight="1">
      <c r="G288" s="9" t="s">
        <v>928</v>
      </c>
      <c r="W288" s="26"/>
    </row>
    <row r="289" spans="7:23" ht="15.75" customHeight="1">
      <c r="G289" s="9" t="s">
        <v>929</v>
      </c>
      <c r="W289" s="26"/>
    </row>
    <row r="290" spans="7:23" ht="15.75" customHeight="1">
      <c r="G290" s="9" t="s">
        <v>930</v>
      </c>
      <c r="W290" s="26"/>
    </row>
    <row r="291" spans="7:23" ht="15.75" customHeight="1">
      <c r="G291" s="9" t="s">
        <v>931</v>
      </c>
      <c r="W291" s="26"/>
    </row>
    <row r="292" spans="7:23" ht="15.75" customHeight="1">
      <c r="G292" s="9" t="s">
        <v>932</v>
      </c>
      <c r="W292" s="26"/>
    </row>
    <row r="293" spans="7:23" ht="15.75" customHeight="1">
      <c r="G293" s="9" t="s">
        <v>933</v>
      </c>
      <c r="W293" s="26"/>
    </row>
    <row r="294" spans="7:23" ht="15.75" customHeight="1">
      <c r="G294" s="9" t="s">
        <v>934</v>
      </c>
      <c r="W294" s="26"/>
    </row>
    <row r="295" spans="7:23" ht="15.75" customHeight="1">
      <c r="G295" s="9" t="s">
        <v>935</v>
      </c>
      <c r="W295" s="26"/>
    </row>
    <row r="296" spans="7:23" ht="15.75" customHeight="1">
      <c r="G296" s="9" t="s">
        <v>936</v>
      </c>
      <c r="W296" s="26"/>
    </row>
    <row r="297" spans="7:23" ht="15.75" customHeight="1">
      <c r="G297" s="9" t="s">
        <v>937</v>
      </c>
      <c r="W297" s="26"/>
    </row>
    <row r="298" spans="7:23" ht="15.75" customHeight="1">
      <c r="G298" s="9" t="s">
        <v>938</v>
      </c>
      <c r="W298" s="26"/>
    </row>
    <row r="299" spans="7:23" ht="15.75" customHeight="1">
      <c r="G299" s="9" t="s">
        <v>939</v>
      </c>
      <c r="W299" s="26"/>
    </row>
    <row r="300" spans="7:23" ht="15.75" customHeight="1">
      <c r="G300" s="9" t="s">
        <v>940</v>
      </c>
      <c r="W300" s="26"/>
    </row>
    <row r="301" spans="7:23" ht="15.75" customHeight="1">
      <c r="G301" s="9" t="s">
        <v>941</v>
      </c>
      <c r="W301" s="26"/>
    </row>
    <row r="302" spans="7:23" ht="15.75" customHeight="1">
      <c r="G302" s="9" t="s">
        <v>942</v>
      </c>
      <c r="W302" s="26"/>
    </row>
    <row r="303" spans="7:23" ht="15.75" customHeight="1">
      <c r="G303" s="9" t="s">
        <v>943</v>
      </c>
      <c r="W303" s="26"/>
    </row>
    <row r="304" spans="7:23" ht="15.75" customHeight="1">
      <c r="G304" s="9" t="s">
        <v>944</v>
      </c>
      <c r="W304" s="26"/>
    </row>
    <row r="305" spans="7:23" ht="15.75" customHeight="1">
      <c r="G305" s="9" t="s">
        <v>945</v>
      </c>
      <c r="W305" s="26"/>
    </row>
    <row r="306" spans="7:23" ht="15.75" customHeight="1">
      <c r="G306" s="9" t="s">
        <v>946</v>
      </c>
      <c r="W306" s="26"/>
    </row>
    <row r="307" spans="7:23" ht="15.75" customHeight="1">
      <c r="G307" s="9" t="s">
        <v>947</v>
      </c>
      <c r="W307" s="26"/>
    </row>
    <row r="308" spans="7:23" ht="15.75" customHeight="1">
      <c r="G308" s="9" t="s">
        <v>948</v>
      </c>
      <c r="W308" s="26"/>
    </row>
    <row r="309" spans="7:23" ht="15.75" customHeight="1">
      <c r="G309" s="9" t="s">
        <v>949</v>
      </c>
      <c r="W309" s="26"/>
    </row>
    <row r="310" spans="7:23" ht="15.75" customHeight="1">
      <c r="G310" s="9" t="s">
        <v>950</v>
      </c>
      <c r="W310" s="26"/>
    </row>
    <row r="311" spans="7:23" ht="15.75" customHeight="1">
      <c r="G311" s="9" t="s">
        <v>951</v>
      </c>
      <c r="W311" s="26"/>
    </row>
    <row r="312" spans="7:23" ht="15.75" customHeight="1">
      <c r="G312" s="9" t="s">
        <v>952</v>
      </c>
      <c r="W312" s="26"/>
    </row>
    <row r="313" spans="7:23" ht="15.75" customHeight="1">
      <c r="G313" s="9" t="s">
        <v>953</v>
      </c>
      <c r="W313" s="26"/>
    </row>
    <row r="314" spans="7:23" ht="15.75" customHeight="1">
      <c r="G314" s="9" t="s">
        <v>954</v>
      </c>
      <c r="W314" s="26"/>
    </row>
    <row r="315" spans="7:23" ht="15.75" customHeight="1">
      <c r="G315" s="9" t="s">
        <v>955</v>
      </c>
      <c r="W315" s="26"/>
    </row>
    <row r="316" spans="7:23" ht="15.75" customHeight="1">
      <c r="G316" s="9" t="s">
        <v>956</v>
      </c>
      <c r="W316" s="26"/>
    </row>
    <row r="317" spans="7:23" ht="15.75" customHeight="1">
      <c r="G317" s="9" t="s">
        <v>957</v>
      </c>
      <c r="W317" s="26"/>
    </row>
    <row r="318" spans="7:23" ht="15.75" customHeight="1">
      <c r="G318" s="9" t="s">
        <v>958</v>
      </c>
      <c r="W318" s="26"/>
    </row>
    <row r="319" spans="7:23" ht="15.75" customHeight="1">
      <c r="G319" s="9" t="s">
        <v>959</v>
      </c>
      <c r="W319" s="26"/>
    </row>
    <row r="320" spans="7:23" ht="15.75" customHeight="1">
      <c r="G320" s="9" t="s">
        <v>960</v>
      </c>
      <c r="W320" s="26"/>
    </row>
    <row r="321" spans="7:23" ht="15.75" customHeight="1">
      <c r="G321" s="9" t="s">
        <v>961</v>
      </c>
      <c r="W321" s="26"/>
    </row>
    <row r="322" spans="7:23" ht="15.75" customHeight="1">
      <c r="G322" s="9" t="s">
        <v>962</v>
      </c>
      <c r="W322" s="26"/>
    </row>
    <row r="323" spans="7:23" s="136" customFormat="1" ht="15.75" customHeight="1">
      <c r="G323" s="135" t="s">
        <v>810</v>
      </c>
      <c r="W323" s="137"/>
    </row>
    <row r="324" spans="7:23" ht="15.75" customHeight="1">
      <c r="G324" s="9" t="s">
        <v>811</v>
      </c>
      <c r="W324" s="26"/>
    </row>
    <row r="325" spans="7:23" ht="15.75" customHeight="1">
      <c r="G325" s="9" t="s">
        <v>812</v>
      </c>
      <c r="W325" s="26"/>
    </row>
    <row r="326" spans="7:23" ht="15.75" customHeight="1">
      <c r="G326" s="9" t="s">
        <v>813</v>
      </c>
      <c r="W326" s="26"/>
    </row>
    <row r="327" spans="7:23" ht="15.75" customHeight="1">
      <c r="G327" s="9" t="s">
        <v>814</v>
      </c>
      <c r="W327" s="26"/>
    </row>
    <row r="328" spans="7:23" ht="15.75" customHeight="1">
      <c r="G328" s="9" t="s">
        <v>815</v>
      </c>
      <c r="W328" s="26"/>
    </row>
    <row r="329" spans="7:23" ht="15.75" customHeight="1">
      <c r="G329" s="9" t="s">
        <v>816</v>
      </c>
      <c r="W329" s="26"/>
    </row>
    <row r="330" spans="7:23" ht="15.75" customHeight="1">
      <c r="G330" s="9" t="s">
        <v>817</v>
      </c>
      <c r="W330" s="26"/>
    </row>
    <row r="331" spans="7:23" ht="15.75" customHeight="1">
      <c r="G331" s="9" t="s">
        <v>818</v>
      </c>
      <c r="W331" s="26"/>
    </row>
    <row r="332" spans="7:23" ht="15.75" customHeight="1">
      <c r="G332" s="9" t="s">
        <v>819</v>
      </c>
      <c r="W332" s="26"/>
    </row>
    <row r="333" spans="7:23" ht="15.75" customHeight="1">
      <c r="G333" s="9" t="s">
        <v>820</v>
      </c>
      <c r="W333" s="26"/>
    </row>
    <row r="334" spans="7:23" ht="15.75" customHeight="1">
      <c r="G334" s="9" t="s">
        <v>821</v>
      </c>
      <c r="W334" s="26"/>
    </row>
    <row r="335" spans="7:23" ht="15.75" customHeight="1">
      <c r="G335" s="9" t="s">
        <v>822</v>
      </c>
      <c r="W335" s="26"/>
    </row>
    <row r="336" spans="7:23" ht="15.75" customHeight="1">
      <c r="G336" s="9" t="s">
        <v>823</v>
      </c>
      <c r="W336" s="26"/>
    </row>
    <row r="337" spans="7:23" ht="15.75" customHeight="1">
      <c r="G337" s="9" t="s">
        <v>824</v>
      </c>
      <c r="W337" s="26"/>
    </row>
    <row r="338" spans="7:23" ht="15.75" customHeight="1">
      <c r="G338" s="9" t="s">
        <v>825</v>
      </c>
      <c r="W338" s="26"/>
    </row>
    <row r="339" spans="7:23" ht="15.75" customHeight="1">
      <c r="G339" s="9" t="s">
        <v>826</v>
      </c>
      <c r="W339" s="26"/>
    </row>
    <row r="340" spans="7:23" ht="15.75" customHeight="1">
      <c r="G340" s="9" t="s">
        <v>827</v>
      </c>
      <c r="W340" s="26"/>
    </row>
    <row r="341" spans="7:23" ht="15.75" customHeight="1">
      <c r="G341" s="9" t="s">
        <v>828</v>
      </c>
      <c r="W341" s="26"/>
    </row>
    <row r="342" spans="7:23" ht="15.75" customHeight="1">
      <c r="G342" s="9" t="s">
        <v>829</v>
      </c>
      <c r="W342" s="26"/>
    </row>
    <row r="343" spans="7:23" ht="15.75" customHeight="1">
      <c r="G343" s="9" t="s">
        <v>830</v>
      </c>
      <c r="W343" s="26"/>
    </row>
    <row r="344" spans="7:23" ht="15.75" customHeight="1">
      <c r="G344" s="9" t="s">
        <v>831</v>
      </c>
      <c r="W344" s="26"/>
    </row>
    <row r="345" spans="7:23" ht="15.75" customHeight="1">
      <c r="G345" s="9" t="s">
        <v>832</v>
      </c>
      <c r="W345" s="26"/>
    </row>
    <row r="346" spans="7:23" ht="15.75" customHeight="1">
      <c r="G346" s="9" t="s">
        <v>833</v>
      </c>
      <c r="W346" s="26"/>
    </row>
    <row r="347" spans="7:23" ht="15.75" customHeight="1">
      <c r="G347" s="9" t="s">
        <v>834</v>
      </c>
      <c r="W347" s="26"/>
    </row>
    <row r="348" spans="7:23" ht="15.75" customHeight="1">
      <c r="W348" s="26"/>
    </row>
    <row r="349" spans="7:23" ht="15.75" customHeight="1">
      <c r="W349" s="26"/>
    </row>
    <row r="350" spans="7:23" ht="15.75" customHeight="1">
      <c r="W350" s="26"/>
    </row>
    <row r="351" spans="7:23" ht="15.75" customHeight="1">
      <c r="W351" s="26"/>
    </row>
    <row r="352" spans="7:23" ht="15.75" customHeight="1">
      <c r="W352" s="26"/>
    </row>
    <row r="353" spans="23:23" ht="15.75" customHeight="1">
      <c r="W353" s="26"/>
    </row>
    <row r="354" spans="23:23" ht="15.75" customHeight="1">
      <c r="W354" s="26"/>
    </row>
    <row r="355" spans="23:23" ht="15.75" customHeight="1">
      <c r="W355" s="26"/>
    </row>
    <row r="356" spans="23:23" ht="15.75" customHeight="1">
      <c r="W356" s="26"/>
    </row>
    <row r="357" spans="23:23" ht="15.75" customHeight="1">
      <c r="W357" s="26"/>
    </row>
    <row r="358" spans="23:23" ht="15.75" customHeight="1">
      <c r="W358" s="26"/>
    </row>
    <row r="359" spans="23:23" ht="15.75" customHeight="1">
      <c r="W359" s="26"/>
    </row>
    <row r="360" spans="23:23" ht="15.75" customHeight="1">
      <c r="W360" s="26"/>
    </row>
    <row r="361" spans="23:23" ht="15.75" customHeight="1">
      <c r="W361" s="26"/>
    </row>
    <row r="362" spans="23:23" ht="15.75" customHeight="1">
      <c r="W362" s="26"/>
    </row>
    <row r="363" spans="23:23" ht="15.75" customHeight="1">
      <c r="W363" s="26"/>
    </row>
    <row r="364" spans="23:23" ht="15.75" customHeight="1">
      <c r="W364" s="26"/>
    </row>
    <row r="365" spans="23:23" ht="15.75" customHeight="1">
      <c r="W365" s="26"/>
    </row>
    <row r="366" spans="23:23" ht="15.75" customHeight="1">
      <c r="W366" s="26"/>
    </row>
    <row r="367" spans="23:23" ht="15.75" customHeight="1">
      <c r="W367" s="26"/>
    </row>
    <row r="368" spans="23:23" ht="15.75" customHeight="1">
      <c r="W368" s="26"/>
    </row>
    <row r="369" spans="23:23" ht="15.75" customHeight="1">
      <c r="W369" s="26"/>
    </row>
    <row r="370" spans="23:23" ht="15.75" customHeight="1">
      <c r="W370" s="26"/>
    </row>
    <row r="371" spans="23:23" ht="15.75" customHeight="1">
      <c r="W371" s="26"/>
    </row>
    <row r="372" spans="23:23" ht="15.75" customHeight="1">
      <c r="W372" s="26"/>
    </row>
    <row r="373" spans="23:23" ht="15.75" customHeight="1">
      <c r="W373" s="26"/>
    </row>
    <row r="374" spans="23:23" ht="15.75" customHeight="1">
      <c r="W374" s="26"/>
    </row>
    <row r="375" spans="23:23" ht="15.75" customHeight="1">
      <c r="W375" s="26"/>
    </row>
    <row r="376" spans="23:23" ht="15.75" customHeight="1">
      <c r="W376" s="26"/>
    </row>
    <row r="377" spans="23:23" ht="15.75" customHeight="1">
      <c r="W377" s="26"/>
    </row>
    <row r="378" spans="23:23" ht="15.75" customHeight="1">
      <c r="W378" s="26"/>
    </row>
    <row r="379" spans="23:23" ht="15.75" customHeight="1">
      <c r="W379" s="26"/>
    </row>
    <row r="380" spans="23:23" ht="15.75" customHeight="1">
      <c r="W380" s="26"/>
    </row>
    <row r="381" spans="23:23" ht="15.75" customHeight="1">
      <c r="W381" s="26"/>
    </row>
    <row r="382" spans="23:23" ht="15.75" customHeight="1">
      <c r="W382" s="26"/>
    </row>
    <row r="383" spans="23:23" ht="15.75" customHeight="1">
      <c r="W383" s="26"/>
    </row>
    <row r="384" spans="23:23" ht="15.75" customHeight="1">
      <c r="W384" s="26"/>
    </row>
    <row r="385" spans="23:23" ht="15.75" customHeight="1">
      <c r="W385" s="26"/>
    </row>
    <row r="386" spans="23:23" ht="15.75" customHeight="1">
      <c r="W386" s="26"/>
    </row>
    <row r="387" spans="23:23" ht="15.75" customHeight="1">
      <c r="W387" s="26"/>
    </row>
    <row r="388" spans="23:23" ht="15.75" customHeight="1">
      <c r="W388" s="26"/>
    </row>
    <row r="389" spans="23:23" ht="15.75" customHeight="1">
      <c r="W389" s="26"/>
    </row>
    <row r="390" spans="23:23" ht="15.75" customHeight="1">
      <c r="W390" s="26"/>
    </row>
    <row r="391" spans="23:23" ht="15.75" customHeight="1">
      <c r="W391" s="26"/>
    </row>
    <row r="392" spans="23:23" ht="15.75" customHeight="1">
      <c r="W392" s="26"/>
    </row>
    <row r="393" spans="23:23" ht="15.75" customHeight="1">
      <c r="W393" s="26"/>
    </row>
    <row r="394" spans="23:23" ht="15.75" customHeight="1">
      <c r="W394" s="26"/>
    </row>
    <row r="395" spans="23:23" ht="15.75" customHeight="1">
      <c r="W395" s="26"/>
    </row>
    <row r="396" spans="23:23" ht="15.75" customHeight="1">
      <c r="W396" s="26"/>
    </row>
    <row r="397" spans="23:23" ht="15.75" customHeight="1">
      <c r="W397" s="26"/>
    </row>
    <row r="398" spans="23:23" ht="15.75" customHeight="1">
      <c r="W398" s="26"/>
    </row>
    <row r="399" spans="23:23" ht="15.75" customHeight="1">
      <c r="W399" s="26"/>
    </row>
    <row r="400" spans="23:23" ht="15.75" customHeight="1">
      <c r="W400" s="26"/>
    </row>
    <row r="401" spans="23:23" ht="15.75" customHeight="1">
      <c r="W401" s="26"/>
    </row>
    <row r="402" spans="23:23" ht="15.75" customHeight="1">
      <c r="W402" s="26"/>
    </row>
    <row r="403" spans="23:23" ht="15.75" customHeight="1">
      <c r="W403" s="26"/>
    </row>
    <row r="404" spans="23:23" ht="15.75" customHeight="1">
      <c r="W404" s="26"/>
    </row>
    <row r="405" spans="23:23" ht="15.75" customHeight="1">
      <c r="W405" s="26"/>
    </row>
    <row r="406" spans="23:23" ht="15.75" customHeight="1">
      <c r="W406" s="26"/>
    </row>
    <row r="407" spans="23:23" ht="15.75" customHeight="1">
      <c r="W407" s="26"/>
    </row>
    <row r="408" spans="23:23" ht="15.75" customHeight="1">
      <c r="W408" s="26"/>
    </row>
    <row r="409" spans="23:23" ht="15.75" customHeight="1">
      <c r="W409" s="26"/>
    </row>
    <row r="410" spans="23:23" ht="15.75" customHeight="1">
      <c r="W410" s="26"/>
    </row>
    <row r="411" spans="23:23" ht="15.75" customHeight="1">
      <c r="W411" s="26"/>
    </row>
    <row r="412" spans="23:23" ht="15.75" customHeight="1">
      <c r="W412" s="26"/>
    </row>
    <row r="413" spans="23:23" ht="15.75" customHeight="1">
      <c r="W413" s="26"/>
    </row>
    <row r="414" spans="23:23" ht="15.75" customHeight="1">
      <c r="W414" s="26"/>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customSheetViews>
    <customSheetView guid="{258BA2CE-0D4B-4685-9512-B6E91D85BFDC}">
      <pageMargins left="0.7" right="0.7" top="0.78740157499999996" bottom="0.78740157499999996" header="0" footer="0"/>
      <pageSetup orientation="landscape"/>
    </customSheetView>
  </customSheetView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rgb="FFF8F8F8"/>
    <outlinePr summaryBelow="0" summaryRight="0"/>
    <pageSetUpPr fitToPage="1"/>
  </sheetPr>
  <dimension ref="A1:H1010"/>
  <sheetViews>
    <sheetView showGridLines="0" showRowColHeaders="0" showRuler="0" zoomScaleNormal="100" workbookViewId="0"/>
  </sheetViews>
  <sheetFormatPr defaultColWidth="14.42578125" defaultRowHeight="15" customHeight="1"/>
  <cols>
    <col min="1" max="1" width="5.5703125" style="54" customWidth="1"/>
    <col min="2" max="2" width="59.7109375" customWidth="1"/>
    <col min="3" max="3" width="2.85546875" style="54" customWidth="1"/>
    <col min="4" max="4" width="43.42578125" customWidth="1"/>
    <col min="5" max="5" width="38.5703125" style="83" customWidth="1"/>
    <col min="6" max="6" width="2.85546875" style="83" customWidth="1"/>
    <col min="7" max="7" width="32.140625" customWidth="1"/>
    <col min="8" max="8" width="15.140625" customWidth="1"/>
    <col min="9" max="9" width="14.5703125" customWidth="1"/>
    <col min="10" max="10" width="14.42578125" customWidth="1"/>
  </cols>
  <sheetData>
    <row r="1" spans="1:7" s="54" customFormat="1" ht="15" customHeight="1">
      <c r="A1" s="149"/>
      <c r="B1" s="252"/>
      <c r="C1" s="252"/>
      <c r="D1" s="252"/>
      <c r="E1" s="252"/>
      <c r="F1" s="252"/>
      <c r="G1" s="252"/>
    </row>
    <row r="2" spans="1:7" s="54" customFormat="1" ht="21.6" customHeight="1">
      <c r="B2" s="252"/>
      <c r="C2" s="252"/>
      <c r="D2" s="252"/>
      <c r="E2" s="252"/>
      <c r="F2" s="252"/>
      <c r="G2" s="252"/>
    </row>
    <row r="3" spans="1:7" s="54" customFormat="1" ht="18" customHeight="1">
      <c r="B3" s="624" t="s">
        <v>745</v>
      </c>
      <c r="C3" s="624"/>
      <c r="D3" s="625"/>
      <c r="E3" s="465"/>
      <c r="F3" s="465"/>
      <c r="G3" s="252"/>
    </row>
    <row r="4" spans="1:7" s="54" customFormat="1" ht="15" customHeight="1">
      <c r="B4" s="252"/>
      <c r="C4" s="252"/>
      <c r="D4" s="252"/>
      <c r="E4" s="252"/>
      <c r="F4" s="252"/>
      <c r="G4" s="252"/>
    </row>
    <row r="5" spans="1:7" ht="15" customHeight="1">
      <c r="B5" s="252"/>
      <c r="C5" s="252"/>
      <c r="D5" s="252"/>
      <c r="E5" s="252"/>
      <c r="F5" s="252"/>
      <c r="G5" s="252"/>
    </row>
    <row r="6" spans="1:7" ht="24.6" customHeight="1">
      <c r="B6" s="626" t="s">
        <v>1015</v>
      </c>
      <c r="C6" s="627"/>
      <c r="D6" s="627"/>
      <c r="E6" s="627"/>
      <c r="F6" s="627"/>
      <c r="G6" s="628"/>
    </row>
    <row r="7" spans="1:7" ht="9.6" customHeight="1">
      <c r="B7" s="266"/>
      <c r="C7" s="266"/>
      <c r="D7" s="284"/>
      <c r="E7" s="284"/>
      <c r="F7" s="284"/>
      <c r="G7" s="285"/>
    </row>
    <row r="8" spans="1:7" s="54" customFormat="1" ht="9.6" customHeight="1">
      <c r="B8" s="286"/>
      <c r="C8" s="286"/>
      <c r="D8" s="287"/>
      <c r="E8" s="287"/>
      <c r="F8" s="287"/>
      <c r="G8" s="288"/>
    </row>
    <row r="9" spans="1:7" ht="30.75" customHeight="1">
      <c r="B9" s="273" t="s">
        <v>0</v>
      </c>
      <c r="C9" s="273"/>
      <c r="D9" s="599"/>
      <c r="E9" s="600"/>
      <c r="F9" s="287"/>
      <c r="G9" s="288"/>
    </row>
    <row r="10" spans="1:7" ht="18.75" customHeight="1">
      <c r="B10" s="289"/>
      <c r="C10" s="289"/>
      <c r="D10" s="287"/>
      <c r="E10" s="287"/>
      <c r="F10" s="287"/>
      <c r="G10" s="288"/>
    </row>
    <row r="11" spans="1:7" ht="43.9" customHeight="1">
      <c r="B11" s="277" t="s">
        <v>1</v>
      </c>
      <c r="C11" s="277"/>
      <c r="D11" s="599"/>
      <c r="E11" s="600"/>
      <c r="F11" s="287"/>
      <c r="G11" s="467" t="str">
        <f>"Zapsáno znaků: "&amp;LEN(D11)&amp;" z max. 254"</f>
        <v>Zapsáno znaků: 0 z max. 254</v>
      </c>
    </row>
    <row r="12" spans="1:7" ht="18" customHeight="1">
      <c r="B12" s="273"/>
      <c r="C12" s="273"/>
      <c r="D12" s="287"/>
      <c r="E12" s="287"/>
      <c r="F12" s="287"/>
      <c r="G12" s="290"/>
    </row>
    <row r="13" spans="1:7" ht="43.9" customHeight="1">
      <c r="B13" s="273" t="s">
        <v>64</v>
      </c>
      <c r="C13" s="273"/>
      <c r="D13" s="599"/>
      <c r="E13" s="600"/>
      <c r="F13" s="287"/>
      <c r="G13" s="467" t="str">
        <f>"Zapsáno znaků: "&amp;LEN(D13)&amp;" z max. 254"</f>
        <v>Zapsáno znaků: 0 z max. 254</v>
      </c>
    </row>
    <row r="14" spans="1:7" ht="14.25" customHeight="1">
      <c r="B14" s="273"/>
      <c r="C14" s="273"/>
      <c r="D14" s="287"/>
      <c r="E14" s="287"/>
      <c r="F14" s="287"/>
      <c r="G14" s="290"/>
    </row>
    <row r="15" spans="1:7" s="83" customFormat="1" ht="15.75" customHeight="1">
      <c r="B15" s="273" t="s">
        <v>1018</v>
      </c>
      <c r="C15" s="273"/>
      <c r="D15" s="562"/>
      <c r="E15" s="392"/>
      <c r="F15" s="287"/>
      <c r="G15" s="290"/>
    </row>
    <row r="16" spans="1:7" s="83" customFormat="1" ht="14.25" customHeight="1">
      <c r="B16" s="273"/>
      <c r="C16" s="273"/>
      <c r="D16" s="287"/>
      <c r="E16" s="287"/>
      <c r="F16" s="287"/>
      <c r="G16" s="290"/>
    </row>
    <row r="17" spans="1:7" s="83" customFormat="1" ht="15.75" customHeight="1">
      <c r="B17" s="273" t="s">
        <v>1181</v>
      </c>
      <c r="C17" s="273"/>
      <c r="D17" s="562"/>
      <c r="E17" s="392"/>
      <c r="F17" s="287"/>
      <c r="G17" s="392"/>
    </row>
    <row r="18" spans="1:7" s="83" customFormat="1" ht="14.25" customHeight="1">
      <c r="B18" s="273"/>
      <c r="C18" s="273"/>
      <c r="D18" s="287"/>
      <c r="E18" s="287"/>
      <c r="F18" s="287"/>
      <c r="G18" s="290"/>
    </row>
    <row r="19" spans="1:7" ht="27" customHeight="1">
      <c r="B19" s="468" t="s">
        <v>1182</v>
      </c>
      <c r="C19" s="273"/>
      <c r="D19" s="631" t="s">
        <v>1221</v>
      </c>
      <c r="E19" s="630"/>
      <c r="F19" s="287"/>
      <c r="G19" s="290"/>
    </row>
    <row r="20" spans="1:7" ht="12" customHeight="1">
      <c r="B20" s="273"/>
      <c r="C20" s="273"/>
      <c r="D20" s="287"/>
      <c r="E20" s="287"/>
      <c r="F20" s="287"/>
      <c r="G20" s="290"/>
    </row>
    <row r="21" spans="1:7" ht="15.75" customHeight="1">
      <c r="B21" s="468" t="s">
        <v>1017</v>
      </c>
      <c r="C21" s="468"/>
      <c r="D21" s="629" t="s">
        <v>1229</v>
      </c>
      <c r="E21" s="630"/>
      <c r="F21" s="287"/>
      <c r="G21" s="287"/>
    </row>
    <row r="22" spans="1:7" ht="15.75" customHeight="1">
      <c r="B22" s="288"/>
      <c r="C22" s="288"/>
      <c r="D22" s="287"/>
      <c r="E22" s="287"/>
      <c r="F22" s="287"/>
      <c r="G22" s="290"/>
    </row>
    <row r="23" spans="1:7" ht="166.5" customHeight="1">
      <c r="B23" s="273" t="s">
        <v>1014</v>
      </c>
      <c r="C23" s="273"/>
      <c r="D23" s="599"/>
      <c r="E23" s="600"/>
      <c r="F23" s="287"/>
      <c r="G23" s="467" t="str">
        <f>"Zapsáno znaků: "&amp;LEN(D23)&amp;" z max. 1000"</f>
        <v>Zapsáno znaků: 0 z max. 1000</v>
      </c>
    </row>
    <row r="24" spans="1:7" s="83" customFormat="1" ht="15.6" customHeight="1">
      <c r="B24" s="273"/>
      <c r="C24" s="273"/>
      <c r="D24" s="273"/>
      <c r="E24" s="273"/>
      <c r="F24" s="273"/>
      <c r="G24" s="273"/>
    </row>
    <row r="25" spans="1:7" s="83" customFormat="1" ht="15.75" customHeight="1">
      <c r="B25" s="468" t="s">
        <v>1180</v>
      </c>
      <c r="C25" s="273"/>
      <c r="D25" s="481" t="s">
        <v>26</v>
      </c>
      <c r="E25" s="636"/>
      <c r="F25" s="637"/>
      <c r="G25" s="637"/>
    </row>
    <row r="26" spans="1:7" ht="9.6" customHeight="1">
      <c r="B26" s="288"/>
      <c r="C26" s="288"/>
      <c r="D26" s="287"/>
      <c r="E26" s="287"/>
      <c r="F26" s="287"/>
      <c r="G26" s="290"/>
    </row>
    <row r="27" spans="1:7" s="81" customFormat="1" ht="15.6" customHeight="1">
      <c r="B27" s="259"/>
      <c r="C27" s="259"/>
      <c r="D27" s="381"/>
      <c r="E27" s="381"/>
      <c r="F27" s="381"/>
      <c r="G27" s="413"/>
    </row>
    <row r="28" spans="1:7" s="83" customFormat="1" ht="15.6" customHeight="1">
      <c r="A28" s="81"/>
      <c r="B28" s="391" t="s">
        <v>1019</v>
      </c>
      <c r="C28" s="395"/>
      <c r="D28" s="395"/>
      <c r="E28" s="395"/>
      <c r="F28" s="395"/>
      <c r="G28" s="395"/>
    </row>
    <row r="29" spans="1:7" s="83" customFormat="1" ht="15.6" customHeight="1">
      <c r="B29" s="632" t="s">
        <v>1020</v>
      </c>
      <c r="C29" s="632"/>
      <c r="D29" s="632"/>
      <c r="E29" s="396"/>
      <c r="F29" s="311"/>
      <c r="G29" s="311"/>
    </row>
    <row r="30" spans="1:7" s="83" customFormat="1" ht="15.6" customHeight="1">
      <c r="B30" s="632"/>
      <c r="C30" s="632"/>
      <c r="D30" s="632"/>
      <c r="E30" s="396"/>
      <c r="F30" s="311"/>
      <c r="G30" s="311"/>
    </row>
    <row r="31" spans="1:7" s="83" customFormat="1" ht="6" customHeight="1">
      <c r="B31" s="396"/>
      <c r="C31" s="311"/>
      <c r="D31" s="311"/>
      <c r="E31" s="311"/>
      <c r="F31" s="311"/>
      <c r="G31" s="311"/>
    </row>
    <row r="32" spans="1:7" s="83" customFormat="1" ht="15.6" customHeight="1">
      <c r="B32" s="397" t="s">
        <v>1032</v>
      </c>
      <c r="C32" s="311"/>
      <c r="D32" s="518"/>
      <c r="E32" s="311"/>
      <c r="F32" s="311"/>
      <c r="G32" s="311"/>
    </row>
    <row r="33" spans="1:8" s="83" customFormat="1" ht="15.6" customHeight="1">
      <c r="B33" s="396"/>
      <c r="C33" s="311"/>
      <c r="D33" s="311"/>
      <c r="E33" s="311"/>
      <c r="F33" s="311"/>
      <c r="G33" s="311"/>
    </row>
    <row r="34" spans="1:8" s="83" customFormat="1" ht="15.6" customHeight="1">
      <c r="B34" s="397" t="s">
        <v>1021</v>
      </c>
      <c r="C34" s="311"/>
      <c r="D34" s="518"/>
      <c r="E34" s="311"/>
      <c r="F34" s="311"/>
      <c r="G34" s="311"/>
    </row>
    <row r="35" spans="1:8" s="83" customFormat="1" ht="15.6" customHeight="1">
      <c r="B35" s="397"/>
      <c r="C35" s="311"/>
      <c r="D35" s="311"/>
      <c r="E35" s="311"/>
      <c r="F35" s="311"/>
      <c r="G35" s="311"/>
    </row>
    <row r="36" spans="1:8" s="83" customFormat="1" ht="15.6" customHeight="1">
      <c r="B36" s="397" t="s">
        <v>1022</v>
      </c>
      <c r="C36" s="311"/>
      <c r="D36" s="519"/>
      <c r="E36" s="311"/>
      <c r="F36" s="311"/>
      <c r="G36" s="311"/>
    </row>
    <row r="37" spans="1:8" s="83" customFormat="1" ht="15.6" customHeight="1">
      <c r="B37" s="397"/>
      <c r="C37" s="311"/>
      <c r="D37" s="311"/>
      <c r="E37" s="311"/>
      <c r="F37" s="311"/>
      <c r="G37" s="311"/>
    </row>
    <row r="38" spans="1:8" s="83" customFormat="1" ht="15.6" customHeight="1">
      <c r="B38" s="397" t="s">
        <v>1023</v>
      </c>
      <c r="C38" s="311"/>
      <c r="D38" s="518"/>
      <c r="E38" s="311"/>
      <c r="F38" s="311"/>
      <c r="G38" s="311"/>
    </row>
    <row r="39" spans="1:8" ht="15.75" customHeight="1">
      <c r="A39" s="83"/>
      <c r="B39" s="311"/>
      <c r="C39" s="311"/>
      <c r="D39" s="311"/>
      <c r="E39" s="311"/>
      <c r="F39" s="311"/>
      <c r="G39" s="311"/>
      <c r="H39" s="412"/>
    </row>
    <row r="40" spans="1:8" s="83" customFormat="1" ht="15.75" customHeight="1">
      <c r="B40" s="159"/>
      <c r="C40" s="159"/>
      <c r="D40" s="412"/>
      <c r="E40" s="412"/>
      <c r="F40" s="412"/>
      <c r="G40" s="412"/>
      <c r="H40" s="412"/>
    </row>
    <row r="41" spans="1:8" ht="15.75" customHeight="1">
      <c r="B41" s="215" t="s">
        <v>83</v>
      </c>
      <c r="C41" s="292"/>
      <c r="D41" s="412"/>
      <c r="E41" s="412"/>
      <c r="F41" s="412"/>
      <c r="G41" s="412"/>
      <c r="H41" s="412"/>
    </row>
    <row r="42" spans="1:8" s="54" customFormat="1" ht="15.6" customHeight="1">
      <c r="B42" s="293" t="s">
        <v>739</v>
      </c>
      <c r="C42" s="192"/>
      <c r="D42" s="409"/>
      <c r="E42" s="409"/>
      <c r="F42" s="409"/>
      <c r="G42" s="290"/>
    </row>
    <row r="43" spans="1:8" s="83" customFormat="1" ht="3" customHeight="1">
      <c r="B43" s="218"/>
      <c r="C43" s="192"/>
      <c r="D43" s="409"/>
      <c r="E43" s="409"/>
      <c r="F43" s="409"/>
      <c r="G43" s="290"/>
    </row>
    <row r="44" spans="1:8" ht="25.15" customHeight="1">
      <c r="B44" s="607" t="s">
        <v>1048</v>
      </c>
      <c r="C44" s="607"/>
      <c r="D44" s="607"/>
      <c r="E44" s="406"/>
      <c r="F44" s="294"/>
      <c r="G44" s="294"/>
    </row>
    <row r="45" spans="1:8" s="83" customFormat="1" ht="6.75" customHeight="1">
      <c r="B45" s="218"/>
      <c r="C45" s="192"/>
      <c r="D45" s="409"/>
      <c r="E45" s="409"/>
      <c r="F45" s="409"/>
      <c r="G45" s="290"/>
    </row>
    <row r="46" spans="1:8" ht="15.75" customHeight="1">
      <c r="B46" s="273" t="s">
        <v>808</v>
      </c>
      <c r="C46" s="277"/>
      <c r="D46" s="611" t="s">
        <v>804</v>
      </c>
      <c r="E46" s="612"/>
      <c r="F46" s="613"/>
      <c r="G46" s="406"/>
    </row>
    <row r="47" spans="1:8" s="83" customFormat="1" ht="15.75" customHeight="1">
      <c r="B47" s="273"/>
      <c r="C47" s="277"/>
      <c r="D47" s="273"/>
      <c r="E47" s="273"/>
      <c r="F47" s="290"/>
      <c r="G47" s="290"/>
    </row>
    <row r="48" spans="1:8" s="83" customFormat="1" ht="15.75" customHeight="1">
      <c r="B48" s="273" t="s">
        <v>809</v>
      </c>
      <c r="C48" s="277"/>
      <c r="D48" s="608" t="str">
        <f>IF($D$46="PO1-Konkurenceschopná ekonomika založená na znalostech","Vyberte příslušný cíl z oblasti PO1:","")</f>
        <v/>
      </c>
      <c r="E48" s="609"/>
      <c r="F48" s="610"/>
      <c r="G48" s="355" t="str">
        <f>IF($D$46="PO1-Konkurenceschopná ekonomika založená na znalostech","  Nevyplněno","")</f>
        <v/>
      </c>
    </row>
    <row r="49" spans="2:7" s="83" customFormat="1" ht="15.75" customHeight="1">
      <c r="B49" s="273"/>
      <c r="C49" s="277"/>
      <c r="D49" s="611" t="str">
        <f>IF($D$46="PO2-Udržitelnost energetiky a materiálových zdrojů","Vyberte příslušný cíl z oblasti PO2:","")</f>
        <v/>
      </c>
      <c r="E49" s="612"/>
      <c r="F49" s="613"/>
      <c r="G49" s="354" t="str">
        <f>IF($D$46="PO2-Udržitelnost energetiky a materiálových zdrojů",IF($D$49="Vyberte příslušný cíl z oblasti PO2:","  Nevyplněno",""),"")</f>
        <v/>
      </c>
    </row>
    <row r="50" spans="2:7" s="83" customFormat="1" ht="15.75" customHeight="1">
      <c r="B50" s="273"/>
      <c r="C50" s="277"/>
      <c r="D50" s="614" t="str">
        <f>IF($D$46="PO3-Prostředí pro kvalitní život","Vyberte příslušný cíl z oblasti PO3:","")</f>
        <v>Vyberte příslušný cíl z oblasti PO3:</v>
      </c>
      <c r="E50" s="615"/>
      <c r="F50" s="616"/>
      <c r="G50" s="354" t="str">
        <f>IF($D$46="PO3-Prostředí pro kvalitní život","  Nevyplněno","")</f>
        <v xml:space="preserve">  Nevyplněno</v>
      </c>
    </row>
    <row r="51" spans="2:7" s="83" customFormat="1" ht="15.75" customHeight="1">
      <c r="B51" s="273"/>
      <c r="C51" s="277"/>
      <c r="D51" s="611" t="str">
        <f>IF($D$46="PO4-Sociální a kulturní výzvy","Vyberte příslušný cíl z oblasti PO4","")</f>
        <v/>
      </c>
      <c r="E51" s="612"/>
      <c r="F51" s="613"/>
      <c r="G51" s="354" t="str">
        <f>IF($D$46="PO4-Sociální a kulturní výzvy","  Nevyplněno","")</f>
        <v/>
      </c>
    </row>
    <row r="52" spans="2:7" s="83" customFormat="1" ht="15.75" customHeight="1">
      <c r="B52" s="273"/>
      <c r="C52" s="277"/>
      <c r="D52" s="635" t="str">
        <f>IF($D$46="PO5-Zdravá populace","Vyberte příslušný cíl z oblasti PO5","")</f>
        <v/>
      </c>
      <c r="E52" s="635"/>
      <c r="F52" s="635"/>
      <c r="G52" s="354" t="str">
        <f>IF($D$46="PO5-Zdravá populace","  Nevyplněno","")</f>
        <v/>
      </c>
    </row>
    <row r="53" spans="2:7" s="83" customFormat="1" ht="15.75" customHeight="1">
      <c r="B53" s="273"/>
      <c r="C53" s="277"/>
      <c r="D53" s="635"/>
      <c r="E53" s="635"/>
      <c r="F53" s="635"/>
      <c r="G53" s="354" t="str">
        <f>IF($D$46="PO6-Bezpečná společnost","  Nevyplněno","")</f>
        <v/>
      </c>
    </row>
    <row r="54" spans="2:7" s="83" customFormat="1" ht="15.6" customHeight="1">
      <c r="B54" s="273"/>
      <c r="C54" s="277"/>
      <c r="D54" s="290"/>
      <c r="E54" s="290"/>
      <c r="F54" s="273"/>
      <c r="G54" s="290"/>
    </row>
    <row r="55" spans="2:7" ht="81" customHeight="1">
      <c r="B55" s="277" t="s">
        <v>119</v>
      </c>
      <c r="C55" s="277"/>
      <c r="D55" s="599"/>
      <c r="E55" s="617"/>
      <c r="F55" s="600"/>
      <c r="G55" s="467" t="str">
        <f>"    Zapsáno znaků: "&amp;LEN(D55)&amp;" z max. 500"</f>
        <v xml:space="preserve">    Zapsáno znaků: 0 z max. 500</v>
      </c>
    </row>
    <row r="56" spans="2:7" ht="9.6" customHeight="1">
      <c r="B56" s="460"/>
      <c r="C56" s="460"/>
      <c r="D56" s="460"/>
      <c r="E56" s="460"/>
      <c r="F56" s="460"/>
      <c r="G56" s="295"/>
    </row>
    <row r="57" spans="2:7" s="83" customFormat="1" ht="10.5" hidden="1" customHeight="1">
      <c r="B57" s="460"/>
      <c r="C57" s="460"/>
      <c r="D57" s="460"/>
      <c r="E57" s="460"/>
      <c r="F57" s="460"/>
      <c r="G57" s="295"/>
    </row>
    <row r="58" spans="2:7" s="83" customFormat="1" ht="9.6" hidden="1" customHeight="1">
      <c r="B58" s="460"/>
      <c r="C58" s="460"/>
      <c r="D58" s="460"/>
      <c r="E58" s="460"/>
      <c r="F58" s="460"/>
      <c r="G58" s="295"/>
    </row>
    <row r="59" spans="2:7" s="83" customFormat="1" ht="9.6" hidden="1" customHeight="1">
      <c r="B59" s="460"/>
      <c r="C59" s="460"/>
      <c r="D59" s="460"/>
      <c r="E59" s="460"/>
      <c r="F59" s="460"/>
      <c r="G59" s="295"/>
    </row>
    <row r="60" spans="2:7" s="83" customFormat="1" ht="9.6" hidden="1" customHeight="1">
      <c r="B60" s="460"/>
      <c r="C60" s="460"/>
      <c r="D60" s="460"/>
      <c r="E60" s="460"/>
      <c r="F60" s="460"/>
      <c r="G60" s="295"/>
    </row>
    <row r="61" spans="2:7" s="83" customFormat="1" ht="9.6" hidden="1" customHeight="1">
      <c r="B61" s="460"/>
      <c r="C61" s="460"/>
      <c r="D61" s="460"/>
      <c r="E61" s="460"/>
      <c r="F61" s="460"/>
      <c r="G61" s="295"/>
    </row>
    <row r="62" spans="2:7" s="83" customFormat="1" ht="9.6" hidden="1" customHeight="1">
      <c r="B62" s="460"/>
      <c r="C62" s="460"/>
      <c r="D62" s="460"/>
      <c r="E62" s="460"/>
      <c r="F62" s="460"/>
      <c r="G62" s="295"/>
    </row>
    <row r="63" spans="2:7" s="83" customFormat="1" ht="9.6" hidden="1" customHeight="1">
      <c r="B63" s="460"/>
      <c r="C63" s="460"/>
      <c r="D63" s="460"/>
      <c r="E63" s="460"/>
      <c r="F63" s="460"/>
      <c r="G63" s="295"/>
    </row>
    <row r="64" spans="2:7" s="83" customFormat="1" ht="9.6" hidden="1" customHeight="1">
      <c r="B64" s="460"/>
      <c r="C64" s="460"/>
      <c r="D64" s="460"/>
      <c r="E64" s="460"/>
      <c r="F64" s="460"/>
      <c r="G64" s="295"/>
    </row>
    <row r="65" spans="2:7" s="83" customFormat="1" ht="9.6" hidden="1" customHeight="1">
      <c r="B65" s="460"/>
      <c r="C65" s="460"/>
      <c r="D65" s="460"/>
      <c r="E65" s="460"/>
      <c r="F65" s="460"/>
      <c r="G65" s="295"/>
    </row>
    <row r="66" spans="2:7" s="83" customFormat="1" ht="9.6" hidden="1" customHeight="1">
      <c r="B66" s="460"/>
      <c r="C66" s="460"/>
      <c r="D66" s="460"/>
      <c r="E66" s="460"/>
      <c r="F66" s="460"/>
      <c r="G66" s="295"/>
    </row>
    <row r="67" spans="2:7" s="83" customFormat="1" ht="9.6" hidden="1" customHeight="1">
      <c r="B67" s="460"/>
      <c r="C67" s="460"/>
      <c r="D67" s="460"/>
      <c r="E67" s="460"/>
      <c r="F67" s="460"/>
      <c r="G67" s="295"/>
    </row>
    <row r="68" spans="2:7" s="83" customFormat="1" ht="9.6" hidden="1" customHeight="1">
      <c r="B68" s="460"/>
      <c r="C68" s="460"/>
      <c r="D68" s="460"/>
      <c r="E68" s="460"/>
      <c r="F68" s="460"/>
      <c r="G68" s="295"/>
    </row>
    <row r="69" spans="2:7" s="83" customFormat="1" ht="9.6" hidden="1" customHeight="1">
      <c r="B69" s="460"/>
      <c r="C69" s="460"/>
      <c r="D69" s="460"/>
      <c r="E69" s="460"/>
      <c r="F69" s="460"/>
      <c r="G69" s="295"/>
    </row>
    <row r="70" spans="2:7" s="83" customFormat="1" ht="9.6" hidden="1" customHeight="1">
      <c r="B70" s="460"/>
      <c r="C70" s="460"/>
      <c r="D70" s="460"/>
      <c r="E70" s="460"/>
      <c r="F70" s="460"/>
      <c r="G70" s="295"/>
    </row>
    <row r="71" spans="2:7" s="83" customFormat="1" ht="9.6" hidden="1" customHeight="1">
      <c r="B71" s="460"/>
      <c r="C71" s="460"/>
      <c r="D71" s="460"/>
      <c r="E71" s="460"/>
      <c r="F71" s="460"/>
      <c r="G71" s="295"/>
    </row>
    <row r="72" spans="2:7" s="83" customFormat="1" ht="9.6" hidden="1" customHeight="1">
      <c r="B72" s="460"/>
      <c r="C72" s="460"/>
      <c r="D72" s="460"/>
      <c r="E72" s="460"/>
      <c r="F72" s="460"/>
      <c r="G72" s="295"/>
    </row>
    <row r="73" spans="2:7" s="54" customFormat="1" ht="15.75" customHeight="1">
      <c r="B73" s="470"/>
      <c r="C73" s="470"/>
      <c r="D73" s="470"/>
      <c r="E73" s="470"/>
      <c r="F73" s="470"/>
      <c r="G73" s="296"/>
    </row>
    <row r="74" spans="2:7" ht="15.75" customHeight="1">
      <c r="B74" s="297" t="s">
        <v>126</v>
      </c>
      <c r="C74" s="298"/>
      <c r="D74" s="299"/>
      <c r="E74" s="299"/>
      <c r="F74" s="299"/>
      <c r="G74" s="296"/>
    </row>
    <row r="75" spans="2:7" s="54" customFormat="1" ht="15.6" customHeight="1">
      <c r="B75" s="564" t="s">
        <v>740</v>
      </c>
      <c r="C75" s="301"/>
      <c r="D75" s="302"/>
      <c r="E75" s="302"/>
      <c r="F75" s="302"/>
      <c r="G75" s="295"/>
    </row>
    <row r="76" spans="2:7" ht="15.75" customHeight="1">
      <c r="B76" s="303" t="s">
        <v>3</v>
      </c>
      <c r="C76" s="304"/>
      <c r="D76" s="633" t="s">
        <v>26</v>
      </c>
      <c r="E76" s="634"/>
      <c r="F76" s="305"/>
      <c r="G76" s="295"/>
    </row>
    <row r="77" spans="2:7" ht="15.75" customHeight="1">
      <c r="B77" s="306"/>
      <c r="C77" s="302"/>
      <c r="D77" s="307"/>
      <c r="E77" s="307"/>
      <c r="F77" s="307"/>
      <c r="G77" s="295"/>
    </row>
    <row r="78" spans="2:7" ht="15.75" customHeight="1">
      <c r="B78" s="303" t="s">
        <v>204</v>
      </c>
      <c r="C78" s="304"/>
      <c r="D78" s="603" t="s">
        <v>26</v>
      </c>
      <c r="E78" s="604"/>
      <c r="F78" s="308"/>
      <c r="G78" s="295"/>
    </row>
    <row r="79" spans="2:7" ht="15.75" customHeight="1">
      <c r="B79" s="307"/>
      <c r="C79" s="302"/>
      <c r="D79" s="307"/>
      <c r="E79" s="307"/>
      <c r="F79" s="307"/>
      <c r="G79" s="295"/>
    </row>
    <row r="80" spans="2:7" ht="15.75" customHeight="1">
      <c r="B80" s="303" t="s">
        <v>211</v>
      </c>
      <c r="C80" s="304"/>
      <c r="D80" s="603" t="s">
        <v>26</v>
      </c>
      <c r="E80" s="604"/>
      <c r="F80" s="308"/>
      <c r="G80" s="295"/>
    </row>
    <row r="81" spans="2:7" ht="15.75" customHeight="1">
      <c r="B81" s="410" t="s">
        <v>1028</v>
      </c>
      <c r="C81" s="309"/>
      <c r="D81" s="310"/>
      <c r="E81" s="310"/>
      <c r="F81" s="310"/>
      <c r="G81" s="295"/>
    </row>
    <row r="82" spans="2:7" ht="15.75" customHeight="1">
      <c r="B82" s="303" t="s">
        <v>239</v>
      </c>
      <c r="C82" s="304"/>
      <c r="D82" s="603" t="s">
        <v>26</v>
      </c>
      <c r="E82" s="604"/>
      <c r="F82" s="308"/>
      <c r="G82" s="295"/>
    </row>
    <row r="83" spans="2:7" ht="15.75" customHeight="1">
      <c r="B83" s="300" t="s">
        <v>741</v>
      </c>
      <c r="C83" s="304"/>
      <c r="D83" s="310"/>
      <c r="E83" s="310"/>
      <c r="F83" s="310"/>
      <c r="G83" s="295"/>
    </row>
    <row r="84" spans="2:7" ht="15.75" customHeight="1">
      <c r="B84" s="303" t="s">
        <v>260</v>
      </c>
      <c r="C84" s="304"/>
      <c r="D84" s="603" t="s">
        <v>26</v>
      </c>
      <c r="E84" s="604"/>
      <c r="F84" s="308"/>
      <c r="G84" s="295"/>
    </row>
    <row r="85" spans="2:7" ht="15.75" customHeight="1">
      <c r="B85" s="306"/>
      <c r="C85" s="304"/>
      <c r="D85" s="310"/>
      <c r="E85" s="310"/>
      <c r="F85" s="310"/>
      <c r="G85" s="295"/>
    </row>
    <row r="86" spans="2:7" ht="15.75" customHeight="1">
      <c r="B86" s="303" t="s">
        <v>265</v>
      </c>
      <c r="C86" s="304"/>
      <c r="D86" s="603" t="s">
        <v>26</v>
      </c>
      <c r="E86" s="604"/>
      <c r="F86" s="308"/>
      <c r="G86" s="295"/>
    </row>
    <row r="87" spans="2:7" ht="9.6" customHeight="1">
      <c r="B87" s="311"/>
      <c r="C87" s="311"/>
      <c r="D87" s="311"/>
      <c r="E87" s="311"/>
      <c r="F87" s="311"/>
      <c r="G87" s="312"/>
    </row>
    <row r="88" spans="2:7" s="81" customFormat="1" ht="15.6" customHeight="1">
      <c r="B88" s="395"/>
      <c r="C88" s="395"/>
      <c r="D88" s="395"/>
      <c r="E88" s="395"/>
      <c r="F88" s="395"/>
      <c r="G88" s="414"/>
    </row>
    <row r="89" spans="2:7" s="83" customFormat="1" ht="15.75" customHeight="1">
      <c r="B89" s="391" t="s">
        <v>1027</v>
      </c>
      <c r="C89" s="314"/>
      <c r="D89" s="473"/>
      <c r="E89" s="473"/>
      <c r="F89" s="473"/>
      <c r="G89" s="313"/>
    </row>
    <row r="90" spans="2:7" s="83" customFormat="1" ht="16.5" customHeight="1">
      <c r="B90" s="315" t="s">
        <v>742</v>
      </c>
      <c r="C90" s="316"/>
      <c r="D90" s="209"/>
      <c r="E90" s="209"/>
      <c r="F90" s="209"/>
      <c r="G90" s="251"/>
    </row>
    <row r="91" spans="2:7" s="83" customFormat="1" ht="15.75" customHeight="1">
      <c r="B91" s="317" t="s">
        <v>737</v>
      </c>
      <c r="C91" s="317"/>
      <c r="D91" s="209"/>
      <c r="E91" s="209"/>
      <c r="F91" s="209"/>
      <c r="G91" s="467"/>
    </row>
    <row r="92" spans="2:7" s="83" customFormat="1" ht="7.15" customHeight="1">
      <c r="B92" s="318"/>
      <c r="C92" s="318"/>
      <c r="D92" s="282"/>
      <c r="E92" s="282"/>
      <c r="F92" s="282"/>
      <c r="G92" s="467"/>
    </row>
    <row r="93" spans="2:7" s="83" customFormat="1" ht="15.75" customHeight="1">
      <c r="B93" s="598" t="s">
        <v>1050</v>
      </c>
      <c r="C93" s="319"/>
      <c r="D93" s="618"/>
      <c r="E93" s="619"/>
      <c r="F93" s="209"/>
      <c r="G93" s="606" t="str">
        <f>"Zapsáno znaků: "&amp;LEN(D93)&amp;" z max. 500"</f>
        <v>Zapsáno znaků: 0 z max. 500</v>
      </c>
    </row>
    <row r="94" spans="2:7" s="83" customFormat="1" ht="15.75" customHeight="1">
      <c r="B94" s="598"/>
      <c r="C94" s="319"/>
      <c r="D94" s="620"/>
      <c r="E94" s="621"/>
      <c r="F94" s="209"/>
      <c r="G94" s="606"/>
    </row>
    <row r="95" spans="2:7" s="83" customFormat="1" ht="42" customHeight="1">
      <c r="B95" s="598"/>
      <c r="C95" s="319"/>
      <c r="D95" s="622"/>
      <c r="E95" s="623"/>
      <c r="F95" s="209"/>
      <c r="G95" s="606"/>
    </row>
    <row r="96" spans="2:7" s="83" customFormat="1" ht="9.6" customHeight="1">
      <c r="B96" s="320"/>
      <c r="C96" s="460"/>
      <c r="D96" s="460"/>
      <c r="E96" s="460"/>
      <c r="F96" s="460"/>
      <c r="G96" s="469"/>
    </row>
    <row r="97" spans="2:7" s="83" customFormat="1" ht="15.75" customHeight="1">
      <c r="B97" s="252"/>
      <c r="C97" s="252"/>
      <c r="D97" s="252"/>
      <c r="E97" s="252"/>
      <c r="F97" s="252"/>
      <c r="G97" s="252"/>
    </row>
    <row r="98" spans="2:7" ht="15.6" customHeight="1">
      <c r="B98" s="297" t="s">
        <v>743</v>
      </c>
      <c r="C98" s="252"/>
      <c r="D98" s="252"/>
      <c r="E98" s="321"/>
      <c r="F98" s="321"/>
      <c r="G98" s="252"/>
    </row>
    <row r="99" spans="2:7" s="83" customFormat="1" ht="15" customHeight="1">
      <c r="B99" s="530" t="s">
        <v>1184</v>
      </c>
      <c r="C99" s="311"/>
      <c r="D99" s="311"/>
      <c r="E99" s="311"/>
      <c r="F99" s="311"/>
      <c r="G99" s="311"/>
    </row>
    <row r="100" spans="2:7" s="83" customFormat="1" ht="15" customHeight="1">
      <c r="B100" s="530" t="s">
        <v>1183</v>
      </c>
      <c r="C100" s="311"/>
      <c r="D100" s="311"/>
      <c r="E100" s="311"/>
      <c r="F100" s="311"/>
      <c r="G100" s="311"/>
    </row>
    <row r="101" spans="2:7" s="83" customFormat="1" ht="7.5" customHeight="1">
      <c r="B101" s="322"/>
      <c r="C101" s="311"/>
      <c r="D101" s="311"/>
      <c r="E101" s="311"/>
      <c r="F101" s="311"/>
      <c r="G101" s="311"/>
    </row>
    <row r="102" spans="2:7" s="83" customFormat="1" ht="15.6" customHeight="1">
      <c r="B102" s="598" t="s">
        <v>1216</v>
      </c>
      <c r="C102" s="598"/>
      <c r="D102" s="598"/>
      <c r="E102" s="311"/>
      <c r="F102" s="311"/>
      <c r="G102" s="311"/>
    </row>
    <row r="103" spans="2:7" s="83" customFormat="1" ht="183.75" customHeight="1">
      <c r="B103" s="598"/>
      <c r="C103" s="598"/>
      <c r="D103" s="598"/>
      <c r="E103" s="311"/>
      <c r="F103" s="311"/>
      <c r="G103" s="311"/>
    </row>
    <row r="104" spans="2:7" s="83" customFormat="1" ht="11.25" customHeight="1">
      <c r="B104" s="598"/>
      <c r="C104" s="598"/>
      <c r="D104" s="598"/>
      <c r="E104" s="311"/>
      <c r="F104" s="311"/>
      <c r="G104" s="311"/>
    </row>
    <row r="105" spans="2:7" s="83" customFormat="1" ht="15.75" customHeight="1">
      <c r="B105" s="397" t="s">
        <v>1047</v>
      </c>
      <c r="C105" s="415"/>
      <c r="D105" s="482" t="s">
        <v>26</v>
      </c>
      <c r="E105" s="311"/>
      <c r="F105" s="311"/>
      <c r="G105" s="311"/>
    </row>
    <row r="106" spans="2:7" s="83" customFormat="1" ht="15.6" customHeight="1">
      <c r="B106" s="419"/>
      <c r="C106" s="415"/>
      <c r="D106" s="415"/>
      <c r="E106" s="311"/>
      <c r="F106" s="311"/>
      <c r="G106" s="311"/>
    </row>
    <row r="107" spans="2:7" ht="15.75" customHeight="1">
      <c r="B107" s="418" t="s">
        <v>744</v>
      </c>
      <c r="C107" s="311"/>
      <c r="D107" s="601"/>
      <c r="E107" s="602"/>
      <c r="F107" s="305"/>
      <c r="G107" s="311"/>
    </row>
    <row r="108" spans="2:7" s="83" customFormat="1" ht="3" customHeight="1">
      <c r="B108" s="416"/>
      <c r="C108" s="311"/>
      <c r="D108" s="416"/>
      <c r="E108" s="416"/>
      <c r="F108" s="305"/>
      <c r="G108" s="311"/>
    </row>
    <row r="109" spans="2:7" s="83" customFormat="1" ht="46.5" customHeight="1">
      <c r="B109" s="417" t="s">
        <v>1049</v>
      </c>
      <c r="C109" s="311"/>
      <c r="D109" s="599"/>
      <c r="E109" s="600"/>
      <c r="F109" s="305"/>
      <c r="G109" s="311"/>
    </row>
    <row r="110" spans="2:7" s="83" customFormat="1" ht="15.6" customHeight="1">
      <c r="B110" s="416"/>
      <c r="C110" s="416"/>
      <c r="D110" s="416"/>
      <c r="E110" s="416"/>
      <c r="F110" s="416"/>
      <c r="G110" s="416"/>
    </row>
    <row r="111" spans="2:7" ht="15.75" customHeight="1">
      <c r="B111" s="416" t="s">
        <v>744</v>
      </c>
      <c r="C111" s="311"/>
      <c r="D111" s="601"/>
      <c r="E111" s="602"/>
      <c r="F111" s="305"/>
      <c r="G111" s="311"/>
    </row>
    <row r="112" spans="2:7" s="83" customFormat="1" ht="3" customHeight="1">
      <c r="B112" s="416"/>
      <c r="C112" s="311"/>
      <c r="D112" s="416"/>
      <c r="E112" s="416"/>
      <c r="F112" s="416"/>
      <c r="G112" s="311"/>
    </row>
    <row r="113" spans="2:7" s="83" customFormat="1" ht="46.5" customHeight="1">
      <c r="B113" s="417" t="s">
        <v>1049</v>
      </c>
      <c r="C113" s="311"/>
      <c r="D113" s="599"/>
      <c r="E113" s="600"/>
      <c r="F113" s="416"/>
      <c r="G113" s="311"/>
    </row>
    <row r="114" spans="2:7" s="83" customFormat="1" ht="15.6" customHeight="1">
      <c r="B114" s="416"/>
      <c r="C114" s="311"/>
      <c r="D114" s="416"/>
      <c r="E114" s="416"/>
      <c r="F114" s="416"/>
      <c r="G114" s="311"/>
    </row>
    <row r="115" spans="2:7" ht="15.75" customHeight="1">
      <c r="B115" s="416" t="s">
        <v>744</v>
      </c>
      <c r="C115" s="311"/>
      <c r="D115" s="601"/>
      <c r="E115" s="602"/>
      <c r="F115" s="305"/>
      <c r="G115" s="311"/>
    </row>
    <row r="116" spans="2:7" s="83" customFormat="1" ht="3" customHeight="1">
      <c r="B116" s="416"/>
      <c r="C116" s="311"/>
      <c r="D116" s="416"/>
      <c r="E116" s="416"/>
      <c r="F116" s="416"/>
      <c r="G116" s="416"/>
    </row>
    <row r="117" spans="2:7" s="83" customFormat="1" ht="46.5" customHeight="1">
      <c r="B117" s="417" t="s">
        <v>1049</v>
      </c>
      <c r="C117" s="311"/>
      <c r="D117" s="599"/>
      <c r="E117" s="600"/>
      <c r="F117" s="305"/>
      <c r="G117" s="311"/>
    </row>
    <row r="118" spans="2:7" ht="9.6" customHeight="1">
      <c r="B118" s="311"/>
      <c r="C118" s="311"/>
      <c r="D118" s="311"/>
      <c r="E118" s="311"/>
      <c r="F118" s="311"/>
      <c r="G118" s="311"/>
    </row>
    <row r="119" spans="2:7" s="81" customFormat="1" ht="15.6" customHeight="1">
      <c r="B119" s="395"/>
      <c r="C119" s="395"/>
      <c r="D119" s="395"/>
      <c r="E119" s="395"/>
      <c r="F119" s="395"/>
      <c r="G119" s="395"/>
    </row>
    <row r="120" spans="2:7" ht="15.75" customHeight="1">
      <c r="B120" s="605" t="s">
        <v>1230</v>
      </c>
      <c r="C120" s="605"/>
      <c r="D120" s="605"/>
      <c r="E120" s="605"/>
      <c r="F120" s="605"/>
      <c r="G120" s="605"/>
    </row>
    <row r="121" spans="2:7" ht="19.5" customHeight="1">
      <c r="B121" s="605"/>
      <c r="C121" s="605"/>
      <c r="D121" s="605"/>
      <c r="E121" s="605"/>
      <c r="F121" s="605"/>
      <c r="G121" s="605"/>
    </row>
    <row r="122" spans="2:7" ht="15.75" customHeight="1"/>
    <row r="123" spans="2:7" s="83" customFormat="1" ht="15.75" customHeight="1"/>
    <row r="124" spans="2:7" ht="15.75" customHeight="1">
      <c r="B124" s="86"/>
      <c r="C124" s="86"/>
      <c r="D124" s="86"/>
      <c r="E124" s="86"/>
      <c r="F124" s="86"/>
      <c r="G124" s="509" t="str">
        <f>Pokyny!E51</f>
        <v xml:space="preserve"> Verze 2: říjen 2021.</v>
      </c>
    </row>
    <row r="125" spans="2:7" ht="15.75" customHeight="1"/>
    <row r="126" spans="2:7" ht="15.75" customHeight="1">
      <c r="B126" s="79"/>
      <c r="C126" s="79"/>
      <c r="D126" s="79"/>
      <c r="E126" s="79"/>
      <c r="F126" s="79"/>
      <c r="G126" s="79"/>
    </row>
    <row r="127" spans="2:7" ht="15.75" customHeight="1"/>
    <row r="128" spans="2:7" ht="15.75" customHeight="1"/>
    <row r="129" spans="4:7" ht="15.75" customHeight="1"/>
    <row r="130" spans="4:7" ht="15.75" customHeight="1">
      <c r="G130" s="119" t="s">
        <v>774</v>
      </c>
    </row>
    <row r="131" spans="4:7" ht="15.75" customHeight="1">
      <c r="D131" s="83"/>
      <c r="G131" s="119"/>
    </row>
    <row r="132" spans="4:7" ht="15.75" customHeight="1"/>
    <row r="133" spans="4:7" ht="15.75" customHeight="1"/>
    <row r="134" spans="4:7" ht="15.75" customHeight="1"/>
    <row r="135" spans="4:7" ht="15.75" customHeight="1"/>
    <row r="136" spans="4:7" ht="15.75" customHeight="1"/>
    <row r="137" spans="4:7" ht="15.75" customHeight="1"/>
    <row r="138" spans="4:7" ht="15.75" customHeight="1"/>
    <row r="139" spans="4:7" ht="15.75" customHeight="1"/>
    <row r="140" spans="4:7" ht="15.75" customHeight="1"/>
    <row r="141" spans="4:7" ht="15.75" customHeight="1"/>
    <row r="142" spans="4:7" ht="15.75" customHeight="1"/>
    <row r="143" spans="4:7" ht="15.75" customHeight="1"/>
    <row r="144" spans="4:7"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sheetProtection algorithmName="SHA-512" hashValue="OVXqOF2cBoNmYbQCcHrJlGdnZTugrLxOOJU++cs42k2F+L5G9pHSBBLsRR2KCCMvlorZTopGqS8m27qQB3DHuA==" saltValue="UxlwWHCO/sUOYlBGlpjR+A==" spinCount="100000" sheet="1" selectLockedCells="1"/>
  <protectedRanges>
    <protectedRange sqref="D9:E9 D11:E11 D13:E13 D76:F76 D78:F78 D80:F80 D82:F82 D84:F84 D86:F86 D46:F55 D23:E25 D107:F117" name="Oblast1"/>
    <protectedRange sqref="D93:E93" name="Oblast1_1"/>
  </protectedRanges>
  <dataConsolidate/>
  <customSheetViews>
    <customSheetView guid="{258BA2CE-0D4B-4685-9512-B6E91D85BFDC}" showPageBreaks="1" showGridLines="0" fitToPage="1" view="pageLayout" showRuler="0">
      <selection activeCell="A2" sqref="A2"/>
      <pageMargins left="0.7" right="0.7" top="0.78740157499999996" bottom="0.78740157499999996" header="0" footer="0"/>
      <pageSetup paperSize="9" scale="74" fitToHeight="0" orientation="landscape" r:id="rId1"/>
      <headerFooter>
        <oddHeader>&amp;L&amp;KC00000
TACR Application Form
povinná příloha pro českého/ých uchazeče/ů mezinárodní výzvy
&amp;"Arial,Tučné"ERA-NET COFUND&amp;"Arial,Obyčejné"
&amp;R
&amp;G</oddHeader>
        <oddFooter>&amp;RStránka &amp;P z &amp;N</oddFooter>
      </headerFooter>
    </customSheetView>
  </customSheetViews>
  <mergeCells count="36">
    <mergeCell ref="D82:E82"/>
    <mergeCell ref="D23:E23"/>
    <mergeCell ref="D21:E21"/>
    <mergeCell ref="D19:E19"/>
    <mergeCell ref="B29:D30"/>
    <mergeCell ref="D76:E76"/>
    <mergeCell ref="D52:F52"/>
    <mergeCell ref="D53:F53"/>
    <mergeCell ref="E25:G25"/>
    <mergeCell ref="B3:D3"/>
    <mergeCell ref="B6:G6"/>
    <mergeCell ref="D9:E9"/>
    <mergeCell ref="D11:E11"/>
    <mergeCell ref="D13:E13"/>
    <mergeCell ref="B120:G121"/>
    <mergeCell ref="B93:B95"/>
    <mergeCell ref="D117:E117"/>
    <mergeCell ref="G93:G95"/>
    <mergeCell ref="B44:D44"/>
    <mergeCell ref="D48:F48"/>
    <mergeCell ref="D49:F49"/>
    <mergeCell ref="D50:F50"/>
    <mergeCell ref="D51:F51"/>
    <mergeCell ref="D46:F46"/>
    <mergeCell ref="D55:F55"/>
    <mergeCell ref="D113:E113"/>
    <mergeCell ref="D115:E115"/>
    <mergeCell ref="D78:E78"/>
    <mergeCell ref="D80:E80"/>
    <mergeCell ref="D93:E95"/>
    <mergeCell ref="B102:D104"/>
    <mergeCell ref="D109:E109"/>
    <mergeCell ref="D111:E111"/>
    <mergeCell ref="D84:E84"/>
    <mergeCell ref="D86:E86"/>
    <mergeCell ref="D107:E107"/>
  </mergeCells>
  <conditionalFormatting sqref="D48:F53">
    <cfRule type="notContainsBlanks" dxfId="132" priority="22">
      <formula>LEN(TRIM(D48))&gt;0</formula>
    </cfRule>
    <cfRule type="containsBlanks" dxfId="131" priority="23">
      <formula>LEN(TRIM(D48))=0</formula>
    </cfRule>
  </conditionalFormatting>
  <conditionalFormatting sqref="D48:F48">
    <cfRule type="expression" dxfId="130" priority="13">
      <formula>$G$48&lt;&gt;""</formula>
    </cfRule>
  </conditionalFormatting>
  <conditionalFormatting sqref="D49:F49">
    <cfRule type="expression" dxfId="129" priority="12">
      <formula>$G$49&lt;&gt;""</formula>
    </cfRule>
  </conditionalFormatting>
  <conditionalFormatting sqref="D50:F50">
    <cfRule type="expression" dxfId="128" priority="11">
      <formula>$G$50&lt;&gt;""</formula>
    </cfRule>
  </conditionalFormatting>
  <conditionalFormatting sqref="D51:F51">
    <cfRule type="expression" dxfId="127" priority="10">
      <formula>$G$51&lt;&gt;""</formula>
    </cfRule>
  </conditionalFormatting>
  <conditionalFormatting sqref="D52:F52">
    <cfRule type="expression" dxfId="126" priority="9">
      <formula>$G$52&lt;&gt;""</formula>
    </cfRule>
  </conditionalFormatting>
  <conditionalFormatting sqref="D53:F53">
    <cfRule type="expression" dxfId="125" priority="8">
      <formula>$G$53&lt;&gt;""</formula>
    </cfRule>
  </conditionalFormatting>
  <conditionalFormatting sqref="D25">
    <cfRule type="containsText" dxfId="124" priority="1" operator="containsText" text="Vyberte">
      <formula>NOT(ISERROR(SEARCH("Vyberte",D25)))</formula>
    </cfRule>
    <cfRule type="cellIs" dxfId="123" priority="4" operator="greaterThan">
      <formula>3</formula>
    </cfRule>
  </conditionalFormatting>
  <conditionalFormatting sqref="D40 H39:H41">
    <cfRule type="containsText" dxfId="122" priority="3" operator="containsText" text="uzpůsoben">
      <formula>NOT(ISERROR(SEARCH("uzpůsoben",D39)))</formula>
    </cfRule>
  </conditionalFormatting>
  <conditionalFormatting sqref="D107:E107 D109:E109 D111:E111 D113:E113 D115:E115 D117:E117">
    <cfRule type="expression" dxfId="121" priority="2">
      <formula>$D$105="NE"</formula>
    </cfRule>
  </conditionalFormatting>
  <dataValidations count="15">
    <dataValidation allowBlank="1" showInputMessage="1" showErrorMessage="1" prompt="Uveďte identifikační kódy projektů zahrnutých v CEP a výzkumných záměrů zahrnutých v CEZ, které jsou uvedeny v IS VaVal (www.rwi.cz), a které řeší obdobnou problematiku. Jedná se o projekty a výzkumné záměry, u kterých se předpokládá shodná část výsledků." sqref="F107:F117" xr:uid="{30F139DE-E36E-4920-8CDE-FC10E01B458C}"/>
    <dataValidation allowBlank="1" showInputMessage="1" showErrorMessage="1" prompt="Zadejte akronym projektu" sqref="D9" xr:uid="{94A26706-F01F-4981-BE94-102331E05E20}"/>
    <dataValidation allowBlank="1" prompt="Vyberte z Národních priorit jeden hlavní cíl, k jehož naplnění nejvíce přispěje úspěšné vyřešení Vašeho projektu, tj. dosažení cíle a výsledků projektu. Zvolený cíl může být z různých oblastí či podoblastí. " sqref="D54:E54" xr:uid="{60C915DE-DBCB-479A-91F3-CBDEDA879222}"/>
    <dataValidation allowBlank="1" promptTitle="Nápověda" prompt="PO1 - Konkurenceschopná ekonomika založená na znalostech_x000a_PO2 - Udržitelnost energetiky a materiálových zdrojů_x000a_PO3 - Prostředí pro kvalitní život_x000a_PO4 - Sociální a kulturní výzvy_x000a_PO5 - Zdravá populace_x000a_PO6 - Bezpečná společnost" sqref="D47:E47" xr:uid="{53F6C4B8-C352-460D-829B-EE9DA3EE7C7C}"/>
    <dataValidation allowBlank="1" showErrorMessage="1" errorTitle="Překročení počtu znaků" error="Vámi zadaný text překračuje maximální povolenou délku 1000 znaků. Pro pokračování je potřeba text zkrátit." prompt="Popište způsob naplnění cílů popiskem o maximální délce 1000 znaků." sqref="D24:E24" xr:uid="{F7405B79-3671-4ADD-A1C1-FC982BCF2F03}"/>
    <dataValidation type="date" allowBlank="1" showInputMessage="1" showErrorMessage="1" errorTitle="Neplatná hodnota" error="Projekt může začít nejdříve v prosinci 2022 a nejpozději v březnu 2023. Prosím opravte." prompt="Uveďte předpokládáný začátek projektu ve formátu dd.mm.rrrr (například 01.01.2022)." sqref="D15" xr:uid="{B38C1182-51E5-4F93-8C14-84D38EB95356}">
      <formula1>44896</formula1>
      <formula2>44986</formula2>
    </dataValidation>
    <dataValidation allowBlank="1" showInputMessage="1" showErrorMessage="1" prompt="Zadejte telefonní číslo bez mezer. V případě českého telefonního čísla i bez předčíslí (např. 777666555)." sqref="D36:E36" xr:uid="{913ED4C3-65DD-4056-8A02-D4AD7ECE95AD}"/>
    <dataValidation allowBlank="1" showErrorMessage="1" sqref="E114 E107:E108 E110:E112 D107:D114" xr:uid="{D2ECB2BC-5E85-4772-9A69-CB686D4B2084}"/>
    <dataValidation allowBlank="1" showErrorMessage="1" prompt=" " sqref="D115:D117 E115:E116" xr:uid="{515534F7-F89E-4719-A181-44120CEF00F6}"/>
    <dataValidation type="textLength" errorStyle="warning" operator="lessThanOrEqual" allowBlank="1" showInputMessage="1" showErrorMessage="1" errorTitle="Překročení počtu znaků" error="Vámi zadaný text překračuje maximální povolenou délku 254 znaků. Text, prosím, zkraťte." prompt="Zadejte název projektu v anglickém jazyce o maximální délce 254 znaků." sqref="D11:E11" xr:uid="{C51D1CD7-848B-4922-9969-D6D0CBC5A645}">
      <formula1>254</formula1>
    </dataValidation>
    <dataValidation type="textLength" errorStyle="warning" operator="lessThanOrEqual" allowBlank="1" showInputMessage="1" showErrorMessage="1" errorTitle="Překočení počtu znaků" error="Vámi zadaný text překračuje maximální povolenou délku 254 znaků. Text, prosím, zkraťte." prompt="Zadejte název projektu v českém jazyce o maximální délce 254 znaků." sqref="D13:E13" xr:uid="{40987789-01CD-4A36-9DE2-0B56B07785A9}">
      <formula1>254</formula1>
    </dataValidation>
    <dataValidation errorStyle="warning" allowBlank="1" showInputMessage="1" showErrorMessage="1" errorTitle="Překročení počtu znaků" error="Vámi zadaný text překračuje maximální povolenou délku 1000 znaků. Text, prosím, zkraťte." prompt="Popište způsob naplnění cílů popiskem o maximální délce 1000 znaků." sqref="D23:E23" xr:uid="{D53B6722-AAD8-4AFE-B058-638A4500675D}"/>
    <dataValidation type="textLength" errorStyle="warning" operator="lessThanOrEqual" allowBlank="1" showInputMessage="1" showErrorMessage="1" errorTitle="Překročení počtu znaků" error="Vámi zadaný text překračuje maximální povolenou délku 500 znaků. Text, prosím, zkraťte." prompt="Zadejte komentář k výběru NPOV o maximální délce 500 znaků." sqref="D55:F55" xr:uid="{58CDD9D0-6FE8-4597-800F-2585D0640D59}">
      <formula1>500</formula1>
    </dataValidation>
    <dataValidation type="textLength" errorStyle="warning" operator="lessThanOrEqual" allowBlank="1" showInputMessage="1" showErrorMessage="1" errorTitle="Překročení počtu znaků." error="Vámi zadaný text překračuje maximální povolenou délku 500 znaků. Text, prosím, zkraťte." prompt="Vyplňte pouze v případě, že Vaše odpověď zní &quot;ANO&quot;. Délka vysvětlení nesmí překročit 500 znaků." sqref="D93:E95" xr:uid="{62697B96-F323-4BE0-BB76-A3F5F0F6EEA4}">
      <formula1>500</formula1>
    </dataValidation>
    <dataValidation type="date" operator="greaterThan" allowBlank="1" showErrorMessage="1" error="Projekt může skončit nejdříve v listopadu 2024. Prosím opravte." sqref="D17" xr:uid="{984567C1-FF34-4829-B2EA-0556A0843CEE}">
      <formula1>45597</formula1>
    </dataValidation>
  </dataValidations>
  <hyperlinks>
    <hyperlink ref="B42" r:id="rId2" xr:uid="{5A5D894F-F861-4D25-B052-477DA53B592A}"/>
    <hyperlink ref="B75" r:id="rId3" xr:uid="{032E0E41-7DDF-44E8-BF85-00F67FD287A1}"/>
    <hyperlink ref="B81" r:id="rId4" display="Klasifikace oborů FORD" xr:uid="{89C904E7-EE71-4C7B-990F-A0C5A8BC8726}"/>
    <hyperlink ref="B83" r:id="rId5" xr:uid="{C493FB5B-443A-45EE-8E27-AA1CE279E8F6}"/>
    <hyperlink ref="B90" r:id="rId6" xr:uid="{D6E143A1-AC67-4622-9D43-7E3F2B262DAC}"/>
    <hyperlink ref="B99" r:id="rId7" display="Informační systém výzkumi, vývoje a inovací" xr:uid="{161ED537-3655-41AE-962D-C7B0EBB715C3}"/>
    <hyperlink ref="B100" r:id="rId8" xr:uid="{26C2767E-6921-401A-85B1-2946FC2EF4B5}"/>
  </hyperlinks>
  <pageMargins left="0.7" right="0.7" top="0.78740157499999996" bottom="0.78740157499999996" header="0" footer="0"/>
  <pageSetup paperSize="9" scale="74" fitToHeight="0" orientation="landscape" r:id="rId9"/>
  <headerFooter>
    <oddHeader>&amp;L&amp;KC00000
TACR Application Form
povinná příloha pro českého/ých uchazeče/ů mezinárodní výzvy
&amp;"Arial,Tučné"ERA-NET COFUND&amp;"Arial,Obyčejné"
&amp;R
&amp;G</oddHeader>
    <oddFooter>&amp;RStránka &amp;P z &amp;N</oddFooter>
  </headerFooter>
  <ignoredErrors>
    <ignoredError sqref="D50" unlockedFormula="1"/>
  </ignoredErrors>
  <drawing r:id="rId10"/>
  <legacyDrawing r:id="rId11"/>
  <legacyDrawingHF r:id="rId12"/>
  <mc:AlternateContent xmlns:mc="http://schemas.openxmlformats.org/markup-compatibility/2006">
    <mc:Choice Requires="x14">
      <controls>
        <mc:AlternateContent xmlns:mc="http://schemas.openxmlformats.org/markup-compatibility/2006">
          <mc:Choice Requires="x14">
            <control shapeId="2068" r:id="rId13" name="Option Button 20">
              <controlPr defaultSize="0" autoFill="0" autoLine="0" autoPict="0">
                <anchor moveWithCells="1">
                  <from>
                    <xdr:col>2</xdr:col>
                    <xdr:colOff>161925</xdr:colOff>
                    <xdr:row>89</xdr:row>
                    <xdr:rowOff>133350</xdr:rowOff>
                  </from>
                  <to>
                    <xdr:col>3</xdr:col>
                    <xdr:colOff>742950</xdr:colOff>
                    <xdr:row>91</xdr:row>
                    <xdr:rowOff>9525</xdr:rowOff>
                  </to>
                </anchor>
              </controlPr>
            </control>
          </mc:Choice>
        </mc:AlternateContent>
        <mc:AlternateContent xmlns:mc="http://schemas.openxmlformats.org/markup-compatibility/2006">
          <mc:Choice Requires="x14">
            <control shapeId="2069" r:id="rId14" name="Option Button 21">
              <controlPr defaultSize="0" autoFill="0" autoLine="0" autoPict="0">
                <anchor moveWithCells="1">
                  <from>
                    <xdr:col>3</xdr:col>
                    <xdr:colOff>600075</xdr:colOff>
                    <xdr:row>89</xdr:row>
                    <xdr:rowOff>114300</xdr:rowOff>
                  </from>
                  <to>
                    <xdr:col>3</xdr:col>
                    <xdr:colOff>1390650</xdr:colOff>
                    <xdr:row>90</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xr:uid="{3F70B605-2ADC-454C-9774-F6CE9F9E7951}">
          <x14:formula1>
            <xm:f>číselníky!$W$3:$W$175</xm:f>
          </x14:formula1>
          <xm:sqref>D82:E82 D84:E84 D86:E86</xm:sqref>
        </x14:dataValidation>
        <x14:dataValidation type="list" allowBlank="1" xr:uid="{E7B481CA-EB59-4D68-A49A-8B2FBB2DC4EB}">
          <x14:formula1>
            <xm:f>číselníky!$Y$23:$Y$25</xm:f>
          </x14:formula1>
          <xm:sqref>D21</xm:sqref>
        </x14:dataValidation>
        <x14:dataValidation type="list" allowBlank="1" prompt="Vyberte příslušný cíl z oblasti PO4." xr:uid="{456A0882-881B-4D2D-833F-6A8D4B20CEBF}">
          <x14:formula1>
            <xm:f>číselníky!$G$256:$G$281</xm:f>
          </x14:formula1>
          <xm:sqref>D51:F51</xm:sqref>
        </x14:dataValidation>
        <x14:dataValidation type="list" allowBlank="1" prompt="Vyberte příslušný cíl z oblasti PO2." xr:uid="{33953E7A-F9C7-462D-86F2-1ADB9EE65425}">
          <x14:formula1>
            <xm:f>číselníky!$G$195:$G$229</xm:f>
          </x14:formula1>
          <xm:sqref>D49:F49</xm:sqref>
        </x14:dataValidation>
        <x14:dataValidation type="list" allowBlank="1" errorTitle="Neplatná hodnota" error="Zadali jste neplatný cíl. Pro pokračování prosím vyberte jeden z cílů z předdefinovaného seznamu." prompt="Vyberte příslušný cíl z oblasti PO1._x000a_" xr:uid="{6ACD6543-1139-47DF-AACB-F9F61B03ED81}">
          <x14:formula1>
            <xm:f>číselníky!$G$178:$G$194</xm:f>
          </x14:formula1>
          <xm:sqref>D48:F48</xm:sqref>
        </x14:dataValidation>
        <x14:dataValidation type="list" operator="notBetween" allowBlank="1" showInputMessage="1" showErrorMessage="1" errorTitle="Potřeba úpravy formuláře!" error="Pokud ve Vašem projektu figuruje 4 a více českých uchazečů, kontaktujte nás prosím na adrese eliska.sibrova@tacr.cz či na telefonním čísle +420 778 464 012. Formulář přizpůsobíme Vašim potřebám." prompt="Zadejte počet českých uchazečů (myšleno subjektů) zapojených do projektu._x000a_Pokud v projektu figuruje 4 a více českých uchazečů, kontaktujte nás prosím na adrese eliska.sibrova@tacr.cz. Formulář přizpůsobíme Vašim potřebám." xr:uid="{F12B34B6-DC34-4B21-9081-EDE86D4497AE}">
          <x14:formula1>
            <xm:f>číselníky!$J$17:$J$20</xm:f>
          </x14:formula1>
          <xm:sqref>D25</xm:sqref>
        </x14:dataValidation>
        <x14:dataValidation type="list" showDropDown="1" showErrorMessage="1" xr:uid="{0525C8A1-D145-4040-9575-17692C2773B8}">
          <x14:formula1>
            <xm:f>číselníky!$Z$10:$Z$12</xm:f>
          </x14:formula1>
          <xm:sqref>D91:F91</xm:sqref>
        </x14:dataValidation>
        <x14:dataValidation type="list" allowBlank="1" showErrorMessage="1" xr:uid="{B4201CDE-BA51-4B3A-8BE0-67326984FFBB}">
          <x14:formula1>
            <xm:f>číselníky!$Z$10:$Z$12</xm:f>
          </x14:formula1>
          <xm:sqref>F89</xm:sqref>
        </x14:dataValidation>
        <x14:dataValidation type="list" allowBlank="1" showInputMessage="1" prompt="Vyberte možnost z rozevíracího seznamu." xr:uid="{ADD0D667-2784-4621-AF72-8F0B883808AE}">
          <x14:formula1>
            <xm:f>číselníky!$M$31:$M$33</xm:f>
          </x14:formula1>
          <xm:sqref>D32</xm:sqref>
        </x14:dataValidation>
        <x14:dataValidation type="list" allowBlank="1" showInputMessage="1" showErrorMessage="1" errorTitle="Naplatná hodnota" error="Vyberte oblast z rozevíracího seznamu." prompt="Vyberte z rozevíracího seznamu oblast, do níž Vámi zvolený cíl spadá." xr:uid="{FCF82056-926C-44CD-BCC9-31E3F7511A6A}">
          <x14:formula1>
            <xm:f>číselníky!$J$7:$J$13</xm:f>
          </x14:formula1>
          <xm:sqref>D46:F46</xm:sqref>
        </x14:dataValidation>
        <x14:dataValidation type="list" allowBlank="1" showInputMessage="1" showErrorMessage="1" xr:uid="{7DA93C98-5C74-4C9C-8D5A-F3DA70DAE5A0}">
          <x14:formula1>
            <xm:f>číselníky!$D$2:$D$4</xm:f>
          </x14:formula1>
          <xm:sqref>D105</xm:sqref>
        </x14:dataValidation>
        <x14:dataValidation type="list" allowBlank="1" prompt="Vyberte příslušný cíl z oblasti PO3." xr:uid="{856D4C70-9B3B-4D70-95E9-34BA70804D19}">
          <x14:formula1>
            <xm:f>číselníky!$G$230:$G$255</xm:f>
          </x14:formula1>
          <xm:sqref>D50:F50</xm:sqref>
        </x14:dataValidation>
        <x14:dataValidation type="list" allowBlank="1" xr:uid="{DA1C17FD-CDFD-4BB6-BB9D-41D26AF55CAE}">
          <x14:formula1>
            <xm:f>číselníky!$AB$2:$AB$122</xm:f>
          </x14:formula1>
          <xm:sqref>D76:E76</xm:sqref>
        </x14:dataValidation>
        <x14:dataValidation type="list" allowBlank="1" xr:uid="{415F82A3-C914-472F-8442-F8998E5EAB6A}">
          <x14:formula1>
            <xm:f>číselníky!$AC$2:$AC$124</xm:f>
          </x14:formula1>
          <xm:sqref>D78:E78 D80:E80</xm:sqref>
        </x14:dataValidation>
        <x14:dataValidation type="list" allowBlank="1" prompt="Vyberte příslušný cíl z oblasti PO5." xr:uid="{2DF3D057-E41E-463A-B542-FCB705036A1D}">
          <x14:formula1>
            <xm:f>číselníky!$G$282:$G$322</xm:f>
          </x14:formula1>
          <xm:sqref>D52:F52</xm:sqref>
        </x14:dataValidation>
        <x14:dataValidation type="list" allowBlank="1" prompt="Vyberte příslušný cíl z oblasti PO6." xr:uid="{EF80638A-A746-4A5F-B85C-0B743C58791B}">
          <x14:formula1>
            <xm:f>číselníky!$G$323:$G$347</xm:f>
          </x14:formula1>
          <xm:sqref>D53:F53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rgb="FFF8F8F8"/>
    <outlinePr summaryBelow="0" summaryRight="0"/>
  </sheetPr>
  <dimension ref="A1:Q950"/>
  <sheetViews>
    <sheetView showGridLines="0" showRowColHeaders="0" zoomScaleNormal="100" workbookViewId="0"/>
  </sheetViews>
  <sheetFormatPr defaultColWidth="14.42578125" defaultRowHeight="15" customHeight="1"/>
  <cols>
    <col min="1" max="1" width="5.5703125" style="54" customWidth="1"/>
    <col min="2" max="2" width="50.7109375" customWidth="1"/>
    <col min="3" max="3" width="2.85546875" style="54" customWidth="1"/>
    <col min="4" max="4" width="40.85546875" customWidth="1"/>
    <col min="5" max="5" width="24.42578125" customWidth="1"/>
    <col min="6" max="6" width="3" style="54" customWidth="1"/>
    <col min="7" max="7" width="41.42578125" customWidth="1"/>
    <col min="8" max="8" width="24.42578125" customWidth="1"/>
    <col min="9" max="9" width="3" style="54" customWidth="1"/>
    <col min="10" max="10" width="43" customWidth="1"/>
    <col min="11" max="11" width="7.28515625" customWidth="1"/>
    <col min="12" max="12" width="28.7109375" customWidth="1"/>
    <col min="13" max="13" width="43" customWidth="1"/>
    <col min="14" max="15" width="28.7109375" customWidth="1"/>
    <col min="16" max="16" width="43" customWidth="1"/>
    <col min="17" max="18" width="28.7109375" customWidth="1"/>
    <col min="19" max="19" width="43" customWidth="1"/>
    <col min="20" max="20" width="28.7109375" customWidth="1"/>
  </cols>
  <sheetData>
    <row r="1" spans="1:12" s="54" customFormat="1" ht="15" customHeight="1">
      <c r="A1" s="149"/>
    </row>
    <row r="2" spans="1:12" s="54" customFormat="1" ht="21.6" customHeight="1"/>
    <row r="3" spans="1:12" s="54" customFormat="1" ht="18" customHeight="1">
      <c r="B3" s="624" t="s">
        <v>1166</v>
      </c>
      <c r="C3" s="624"/>
      <c r="D3" s="624"/>
      <c r="E3" s="252"/>
      <c r="F3" s="252"/>
      <c r="G3" s="252"/>
      <c r="H3" s="252"/>
      <c r="I3" s="252"/>
      <c r="J3" s="252"/>
      <c r="K3" s="252"/>
    </row>
    <row r="4" spans="1:12" s="54" customFormat="1" ht="15" customHeight="1">
      <c r="B4" s="252"/>
      <c r="C4" s="252"/>
      <c r="D4" s="252"/>
      <c r="E4" s="252"/>
      <c r="F4" s="252"/>
      <c r="G4" s="252"/>
      <c r="H4" s="252"/>
      <c r="I4" s="252"/>
      <c r="J4" s="252"/>
      <c r="K4" s="252"/>
    </row>
    <row r="5" spans="1:12" ht="15.75" customHeight="1">
      <c r="B5" s="323"/>
      <c r="C5" s="323"/>
      <c r="D5" s="323"/>
      <c r="E5" s="324"/>
      <c r="F5" s="324"/>
      <c r="G5" s="323"/>
      <c r="H5" s="324"/>
      <c r="I5" s="324"/>
      <c r="J5" s="323"/>
      <c r="K5" s="324"/>
      <c r="L5" s="20"/>
    </row>
    <row r="6" spans="1:12" ht="24.6" customHeight="1">
      <c r="B6" s="626" t="s">
        <v>777</v>
      </c>
      <c r="C6" s="627"/>
      <c r="D6" s="627"/>
      <c r="E6" s="627"/>
      <c r="F6" s="627"/>
      <c r="G6" s="627"/>
      <c r="H6" s="627"/>
      <c r="I6" s="627"/>
      <c r="J6" s="627"/>
      <c r="K6" s="628"/>
      <c r="L6" s="22"/>
    </row>
    <row r="7" spans="1:12" s="47" customFormat="1" ht="9.6" customHeight="1">
      <c r="B7" s="325"/>
      <c r="C7" s="326"/>
      <c r="D7" s="291"/>
      <c r="E7" s="327"/>
      <c r="F7" s="327"/>
      <c r="G7" s="328"/>
      <c r="H7" s="327"/>
      <c r="I7" s="327"/>
      <c r="J7" s="328"/>
      <c r="K7" s="327"/>
      <c r="L7" s="80"/>
    </row>
    <row r="8" spans="1:12" s="47" customFormat="1" ht="9.6" customHeight="1">
      <c r="B8" s="329"/>
      <c r="C8" s="329"/>
      <c r="D8" s="267"/>
      <c r="E8" s="160"/>
      <c r="F8" s="160"/>
      <c r="G8" s="267"/>
      <c r="H8" s="160"/>
      <c r="I8" s="160"/>
      <c r="J8" s="267"/>
      <c r="K8" s="160"/>
      <c r="L8" s="80"/>
    </row>
    <row r="9" spans="1:12" ht="15.75" customHeight="1">
      <c r="B9" s="273" t="s">
        <v>183</v>
      </c>
      <c r="C9" s="273"/>
      <c r="D9" s="330" t="s">
        <v>184</v>
      </c>
      <c r="E9" s="160"/>
      <c r="F9" s="160"/>
      <c r="G9" s="267"/>
      <c r="H9" s="160"/>
      <c r="I9" s="160"/>
      <c r="J9" s="267"/>
      <c r="K9" s="160"/>
      <c r="L9" s="22"/>
    </row>
    <row r="10" spans="1:12" ht="15.75" customHeight="1">
      <c r="B10" s="273"/>
      <c r="C10" s="273"/>
      <c r="D10" s="267"/>
      <c r="E10" s="160"/>
      <c r="F10" s="160"/>
      <c r="G10" s="267"/>
      <c r="H10" s="160"/>
      <c r="I10" s="160"/>
      <c r="J10" s="267"/>
      <c r="K10" s="160"/>
      <c r="L10" s="22"/>
    </row>
    <row r="11" spans="1:12" ht="15.75" customHeight="1">
      <c r="B11" s="273" t="s">
        <v>185</v>
      </c>
      <c r="C11" s="273"/>
      <c r="D11" s="521"/>
      <c r="E11" s="160"/>
      <c r="F11" s="160"/>
      <c r="G11" s="267"/>
      <c r="H11" s="160"/>
      <c r="I11" s="160"/>
      <c r="J11" s="267"/>
      <c r="K11" s="160"/>
      <c r="L11" s="22"/>
    </row>
    <row r="12" spans="1:12" ht="15.75" customHeight="1">
      <c r="B12" s="273"/>
      <c r="C12" s="273"/>
      <c r="D12" s="267"/>
      <c r="E12" s="160"/>
      <c r="F12" s="160"/>
      <c r="G12" s="267"/>
      <c r="H12" s="160"/>
      <c r="I12" s="160"/>
      <c r="J12" s="267"/>
      <c r="K12" s="160"/>
      <c r="L12" s="22"/>
    </row>
    <row r="13" spans="1:12" ht="15.75" customHeight="1">
      <c r="B13" s="273" t="s">
        <v>192</v>
      </c>
      <c r="C13" s="273"/>
      <c r="D13" s="522"/>
      <c r="E13" s="160"/>
      <c r="F13" s="160"/>
      <c r="G13" s="267"/>
      <c r="H13" s="160"/>
      <c r="I13" s="160"/>
      <c r="J13" s="267"/>
      <c r="K13" s="160"/>
      <c r="L13" s="22"/>
    </row>
    <row r="14" spans="1:12" ht="15.75" customHeight="1">
      <c r="B14" s="273"/>
      <c r="C14" s="273"/>
      <c r="D14" s="267"/>
      <c r="E14" s="160"/>
      <c r="F14" s="160"/>
      <c r="G14" s="267"/>
      <c r="H14" s="160"/>
      <c r="I14" s="160"/>
      <c r="J14" s="267"/>
      <c r="K14" s="160"/>
      <c r="L14" s="22"/>
    </row>
    <row r="15" spans="1:12" ht="15.75" customHeight="1">
      <c r="B15" s="273" t="s">
        <v>197</v>
      </c>
      <c r="C15" s="273"/>
      <c r="D15" s="643"/>
      <c r="E15" s="644"/>
      <c r="F15" s="644"/>
      <c r="G15" s="645"/>
      <c r="H15" s="160"/>
      <c r="I15" s="160"/>
      <c r="J15" s="267"/>
      <c r="K15" s="160"/>
      <c r="L15" s="22"/>
    </row>
    <row r="16" spans="1:12" ht="15.75" customHeight="1">
      <c r="B16" s="273"/>
      <c r="C16" s="273"/>
      <c r="D16" s="267"/>
      <c r="E16" s="160"/>
      <c r="F16" s="160"/>
      <c r="G16" s="267"/>
      <c r="H16" s="160"/>
      <c r="I16" s="160"/>
      <c r="J16" s="267"/>
      <c r="K16" s="160"/>
      <c r="L16" s="22"/>
    </row>
    <row r="17" spans="2:12" ht="15.75" customHeight="1">
      <c r="B17" s="273" t="s">
        <v>206</v>
      </c>
      <c r="C17" s="273"/>
      <c r="D17" s="646" t="s">
        <v>26</v>
      </c>
      <c r="E17" s="647"/>
      <c r="F17" s="647"/>
      <c r="G17" s="648"/>
      <c r="H17" s="160"/>
      <c r="I17" s="160"/>
      <c r="J17" s="267"/>
      <c r="K17" s="160"/>
      <c r="L17" s="22"/>
    </row>
    <row r="18" spans="2:12" ht="15.75" customHeight="1">
      <c r="B18" s="273"/>
      <c r="C18" s="273"/>
      <c r="D18" s="267"/>
      <c r="E18" s="267"/>
      <c r="F18" s="160"/>
      <c r="G18" s="267"/>
      <c r="H18" s="160"/>
      <c r="I18" s="160"/>
      <c r="J18" s="267"/>
      <c r="K18" s="160"/>
      <c r="L18" s="22"/>
    </row>
    <row r="19" spans="2:12" ht="15.75" customHeight="1">
      <c r="B19" s="273" t="s">
        <v>1195</v>
      </c>
      <c r="C19" s="273"/>
      <c r="D19" s="275" t="s">
        <v>26</v>
      </c>
      <c r="E19" s="393" t="s">
        <v>1024</v>
      </c>
      <c r="F19" s="267"/>
      <c r="G19" s="483"/>
      <c r="H19" s="267"/>
      <c r="I19" s="160"/>
      <c r="J19" s="267"/>
      <c r="K19" s="160"/>
      <c r="L19" s="22"/>
    </row>
    <row r="20" spans="2:12" ht="15.75" customHeight="1">
      <c r="B20" s="273"/>
      <c r="C20" s="267"/>
      <c r="D20" s="267"/>
      <c r="E20" s="267"/>
      <c r="F20" s="160"/>
      <c r="G20" s="267"/>
      <c r="H20" s="160"/>
      <c r="I20" s="160"/>
      <c r="J20" s="267"/>
      <c r="K20" s="160"/>
      <c r="L20" s="22"/>
    </row>
    <row r="21" spans="2:12" ht="26.25" customHeight="1">
      <c r="B21" s="273" t="s">
        <v>233</v>
      </c>
      <c r="C21" s="273"/>
      <c r="D21" s="456"/>
      <c r="E21" s="356" t="str">
        <f>IF($D$19="Vyberte možnost:","",IF($D$19="VO - výzkumná organizace",IF($D$21="","    Nevyplněno",""),"  Není relevantní"))</f>
        <v/>
      </c>
      <c r="F21" s="282"/>
      <c r="G21" s="267"/>
      <c r="H21" s="160"/>
      <c r="I21" s="160"/>
      <c r="J21" s="267"/>
      <c r="K21" s="160"/>
      <c r="L21" s="22"/>
    </row>
    <row r="22" spans="2:12" ht="15.75" customHeight="1">
      <c r="B22" s="250"/>
      <c r="C22" s="250"/>
      <c r="D22" s="267"/>
      <c r="E22" s="267"/>
      <c r="F22" s="160"/>
      <c r="G22" s="267"/>
      <c r="H22" s="160"/>
      <c r="I22" s="160"/>
      <c r="J22" s="267"/>
      <c r="K22" s="160"/>
      <c r="L22" s="22"/>
    </row>
    <row r="23" spans="2:12" ht="15.75" customHeight="1">
      <c r="B23" s="273" t="s">
        <v>251</v>
      </c>
      <c r="C23" s="273"/>
      <c r="D23" s="330" t="s">
        <v>252</v>
      </c>
      <c r="E23" s="160"/>
      <c r="F23" s="160"/>
      <c r="G23" s="331"/>
      <c r="H23" s="160"/>
      <c r="I23" s="160"/>
      <c r="J23" s="267"/>
      <c r="K23" s="160"/>
      <c r="L23" s="22"/>
    </row>
    <row r="24" spans="2:12" s="83" customFormat="1" ht="9" customHeight="1">
      <c r="B24" s="273"/>
      <c r="C24" s="273"/>
      <c r="D24" s="330"/>
      <c r="E24" s="160"/>
      <c r="F24" s="160"/>
      <c r="G24" s="331"/>
      <c r="H24" s="160"/>
      <c r="I24" s="160"/>
      <c r="J24" s="409"/>
      <c r="K24" s="160"/>
      <c r="L24" s="22"/>
    </row>
    <row r="25" spans="2:12" s="81" customFormat="1" ht="15.75" customHeight="1">
      <c r="B25" s="394"/>
      <c r="C25" s="394"/>
      <c r="D25" s="394"/>
      <c r="E25" s="259"/>
      <c r="F25" s="259"/>
      <c r="G25" s="381"/>
      <c r="H25" s="259"/>
      <c r="I25" s="259"/>
      <c r="J25" s="381"/>
      <c r="K25" s="259"/>
      <c r="L25" s="402"/>
    </row>
    <row r="26" spans="2:12" ht="15.75" customHeight="1">
      <c r="B26" s="297" t="s">
        <v>746</v>
      </c>
      <c r="C26" s="334"/>
      <c r="D26" s="640"/>
      <c r="E26" s="641"/>
      <c r="F26" s="641"/>
      <c r="G26" s="641"/>
      <c r="H26" s="642"/>
      <c r="I26" s="206"/>
      <c r="J26" s="265"/>
      <c r="K26" s="206"/>
    </row>
    <row r="27" spans="2:12" s="83" customFormat="1" ht="5.25" customHeight="1">
      <c r="B27" s="160"/>
      <c r="C27" s="160"/>
      <c r="D27" s="160"/>
      <c r="E27" s="160"/>
      <c r="F27" s="160"/>
      <c r="G27" s="160"/>
      <c r="H27" s="160"/>
      <c r="I27" s="160"/>
      <c r="J27" s="160"/>
      <c r="K27" s="160"/>
    </row>
    <row r="28" spans="2:12" s="47" customFormat="1" ht="10.9" customHeight="1">
      <c r="B28" s="638" t="s">
        <v>1146</v>
      </c>
      <c r="C28" s="638"/>
      <c r="D28" s="638"/>
      <c r="E28" s="160"/>
      <c r="F28" s="160"/>
      <c r="G28" s="267"/>
      <c r="H28" s="160"/>
      <c r="I28" s="160"/>
      <c r="J28" s="267"/>
      <c r="K28" s="160"/>
    </row>
    <row r="29" spans="2:12" s="47" customFormat="1" ht="27.6" customHeight="1">
      <c r="B29" s="638"/>
      <c r="C29" s="638"/>
      <c r="D29" s="638"/>
      <c r="E29" s="160"/>
      <c r="F29" s="160"/>
      <c r="G29" s="267"/>
      <c r="H29" s="160"/>
      <c r="I29" s="160"/>
      <c r="J29" s="267"/>
      <c r="K29" s="160"/>
    </row>
    <row r="30" spans="2:12" ht="15.75" customHeight="1">
      <c r="B30" s="277" t="s">
        <v>747</v>
      </c>
      <c r="C30" s="273"/>
      <c r="D30" s="523"/>
      <c r="E30" s="277" t="s">
        <v>748</v>
      </c>
      <c r="F30" s="273"/>
      <c r="G30" s="522"/>
      <c r="H30" s="277" t="s">
        <v>749</v>
      </c>
      <c r="I30" s="273"/>
      <c r="J30" s="522"/>
      <c r="K30" s="160"/>
    </row>
    <row r="31" spans="2:12" ht="15.75" customHeight="1">
      <c r="B31" s="273"/>
      <c r="C31" s="273"/>
      <c r="D31" s="267"/>
      <c r="E31" s="273"/>
      <c r="F31" s="273"/>
      <c r="G31" s="267"/>
      <c r="H31" s="273"/>
      <c r="I31" s="273"/>
      <c r="J31" s="267"/>
      <c r="K31" s="160"/>
    </row>
    <row r="32" spans="2:12" ht="15.75" customHeight="1">
      <c r="B32" s="273" t="s">
        <v>392</v>
      </c>
      <c r="C32" s="273"/>
      <c r="D32" s="522"/>
      <c r="E32" s="273" t="s">
        <v>392</v>
      </c>
      <c r="F32" s="273"/>
      <c r="G32" s="522"/>
      <c r="H32" s="273" t="s">
        <v>392</v>
      </c>
      <c r="I32" s="273"/>
      <c r="J32" s="522"/>
      <c r="K32" s="160"/>
    </row>
    <row r="33" spans="2:11" ht="15.75" customHeight="1">
      <c r="B33" s="273"/>
      <c r="C33" s="273"/>
      <c r="D33" s="267"/>
      <c r="E33" s="273"/>
      <c r="F33" s="273"/>
      <c r="G33" s="267"/>
      <c r="H33" s="273"/>
      <c r="I33" s="273"/>
      <c r="J33" s="267"/>
      <c r="K33" s="160"/>
    </row>
    <row r="34" spans="2:11" ht="15.75" customHeight="1">
      <c r="B34" s="273" t="s">
        <v>401</v>
      </c>
      <c r="C34" s="273"/>
      <c r="D34" s="522"/>
      <c r="E34" s="273" t="s">
        <v>401</v>
      </c>
      <c r="F34" s="273"/>
      <c r="G34" s="522"/>
      <c r="H34" s="273" t="s">
        <v>401</v>
      </c>
      <c r="I34" s="273"/>
      <c r="J34" s="522"/>
      <c r="K34" s="160"/>
    </row>
    <row r="35" spans="2:11" ht="15.75" customHeight="1">
      <c r="B35" s="273"/>
      <c r="C35" s="273"/>
      <c r="D35" s="267"/>
      <c r="E35" s="273"/>
      <c r="F35" s="273"/>
      <c r="G35" s="267"/>
      <c r="H35" s="273"/>
      <c r="I35" s="273"/>
      <c r="J35" s="267"/>
      <c r="K35" s="160"/>
    </row>
    <row r="36" spans="2:11" s="54" customFormat="1" ht="15.6" customHeight="1">
      <c r="B36" s="273"/>
      <c r="C36" s="273"/>
      <c r="D36" s="267"/>
      <c r="E36" s="273"/>
      <c r="F36" s="273"/>
      <c r="G36" s="267"/>
      <c r="H36" s="273"/>
      <c r="I36" s="273"/>
      <c r="J36" s="267"/>
      <c r="K36" s="160"/>
    </row>
    <row r="37" spans="2:11" s="54" customFormat="1" ht="15.75" customHeight="1">
      <c r="B37" s="277" t="s">
        <v>750</v>
      </c>
      <c r="C37" s="273"/>
      <c r="D37" s="522"/>
      <c r="E37" s="277" t="s">
        <v>751</v>
      </c>
      <c r="F37" s="273"/>
      <c r="G37" s="522"/>
      <c r="H37" s="277" t="s">
        <v>752</v>
      </c>
      <c r="I37" s="273"/>
      <c r="J37" s="522"/>
      <c r="K37" s="160"/>
    </row>
    <row r="38" spans="2:11" s="54" customFormat="1" ht="15.75" customHeight="1">
      <c r="B38" s="273"/>
      <c r="C38" s="273"/>
      <c r="D38" s="267"/>
      <c r="E38" s="273"/>
      <c r="F38" s="273"/>
      <c r="G38" s="267"/>
      <c r="H38" s="273"/>
      <c r="I38" s="273"/>
      <c r="J38" s="267"/>
      <c r="K38" s="160"/>
    </row>
    <row r="39" spans="2:11" s="54" customFormat="1" ht="15.75" customHeight="1">
      <c r="B39" s="273" t="s">
        <v>392</v>
      </c>
      <c r="C39" s="273"/>
      <c r="D39" s="522"/>
      <c r="E39" s="273" t="s">
        <v>392</v>
      </c>
      <c r="F39" s="273"/>
      <c r="G39" s="522"/>
      <c r="H39" s="273" t="s">
        <v>392</v>
      </c>
      <c r="I39" s="273"/>
      <c r="J39" s="522"/>
      <c r="K39" s="160"/>
    </row>
    <row r="40" spans="2:11" s="54" customFormat="1" ht="15.75" customHeight="1">
      <c r="B40" s="273"/>
      <c r="C40" s="273"/>
      <c r="D40" s="267"/>
      <c r="E40" s="273"/>
      <c r="F40" s="273"/>
      <c r="G40" s="267"/>
      <c r="H40" s="273"/>
      <c r="I40" s="273"/>
      <c r="J40" s="267"/>
      <c r="K40" s="160"/>
    </row>
    <row r="41" spans="2:11" s="54" customFormat="1" ht="15.75" customHeight="1">
      <c r="B41" s="273" t="s">
        <v>401</v>
      </c>
      <c r="C41" s="273"/>
      <c r="D41" s="522"/>
      <c r="E41" s="273" t="s">
        <v>401</v>
      </c>
      <c r="F41" s="273"/>
      <c r="G41" s="522"/>
      <c r="H41" s="273" t="s">
        <v>401</v>
      </c>
      <c r="I41" s="273"/>
      <c r="J41" s="522"/>
      <c r="K41" s="160"/>
    </row>
    <row r="42" spans="2:11" s="54" customFormat="1" ht="9.6" customHeight="1">
      <c r="B42" s="273"/>
      <c r="C42" s="273"/>
      <c r="D42" s="267"/>
      <c r="E42" s="273"/>
      <c r="F42" s="273"/>
      <c r="G42" s="267"/>
      <c r="H42" s="273"/>
      <c r="I42" s="273"/>
      <c r="J42" s="267"/>
      <c r="K42" s="160"/>
    </row>
    <row r="43" spans="2:11" ht="15.75" customHeight="1">
      <c r="B43" s="332"/>
      <c r="C43" s="335"/>
      <c r="D43" s="263"/>
      <c r="E43" s="334"/>
      <c r="F43" s="335"/>
      <c r="G43" s="263"/>
      <c r="H43" s="334"/>
      <c r="I43" s="335"/>
      <c r="J43" s="263"/>
      <c r="K43" s="237"/>
    </row>
    <row r="44" spans="2:11" ht="15.6" customHeight="1">
      <c r="B44" s="297" t="s">
        <v>667</v>
      </c>
      <c r="C44" s="336"/>
      <c r="D44" s="411" t="str">
        <f>IF($D$19="VO - výzkumná organizace","U veřejných výzkumných organizací není relevantní.","")</f>
        <v/>
      </c>
      <c r="E44" s="337"/>
      <c r="F44" s="337"/>
      <c r="G44" s="337"/>
      <c r="H44" s="337"/>
      <c r="I44" s="337"/>
      <c r="J44" s="337"/>
      <c r="K44" s="337"/>
    </row>
    <row r="45" spans="2:11" s="83" customFormat="1" ht="4.5" customHeight="1">
      <c r="B45" s="302"/>
      <c r="C45" s="302"/>
      <c r="D45" s="302"/>
      <c r="E45" s="302"/>
      <c r="F45" s="302"/>
      <c r="G45" s="302"/>
      <c r="H45" s="302"/>
      <c r="I45" s="302"/>
      <c r="J45" s="302"/>
      <c r="K45" s="302"/>
    </row>
    <row r="46" spans="2:11" s="83" customFormat="1" ht="15.75" customHeight="1">
      <c r="B46" s="639" t="s">
        <v>1141</v>
      </c>
      <c r="C46" s="639"/>
      <c r="D46" s="639"/>
      <c r="E46" s="340"/>
      <c r="F46" s="340"/>
      <c r="G46" s="340"/>
      <c r="H46" s="340"/>
      <c r="I46" s="340"/>
      <c r="J46" s="340"/>
      <c r="K46" s="340"/>
    </row>
    <row r="47" spans="2:11" ht="39" customHeight="1">
      <c r="B47" s="639"/>
      <c r="C47" s="639"/>
      <c r="D47" s="639"/>
      <c r="E47" s="302"/>
      <c r="F47" s="302"/>
      <c r="G47" s="302"/>
      <c r="H47" s="302"/>
      <c r="I47" s="302"/>
      <c r="J47" s="302"/>
      <c r="K47" s="302"/>
    </row>
    <row r="48" spans="2:11" s="83" customFormat="1" ht="18.75" customHeight="1">
      <c r="B48" s="338" t="s">
        <v>689</v>
      </c>
      <c r="C48" s="339"/>
      <c r="D48" s="302"/>
      <c r="E48" s="302"/>
      <c r="F48" s="302"/>
      <c r="G48" s="302"/>
      <c r="H48" s="302"/>
      <c r="I48" s="302"/>
      <c r="J48" s="302"/>
      <c r="K48" s="302"/>
    </row>
    <row r="49" spans="2:17" ht="15.75" customHeight="1">
      <c r="B49" s="639" t="s">
        <v>1142</v>
      </c>
      <c r="C49" s="639"/>
      <c r="D49" s="639"/>
      <c r="E49" s="340"/>
      <c r="F49" s="340"/>
      <c r="G49" s="341"/>
      <c r="H49" s="340"/>
      <c r="I49" s="340"/>
      <c r="J49" s="341"/>
      <c r="K49" s="340"/>
    </row>
    <row r="50" spans="2:17" s="57" customFormat="1" ht="38.450000000000003" customHeight="1">
      <c r="B50" s="639"/>
      <c r="C50" s="639"/>
      <c r="D50" s="639"/>
      <c r="E50" s="340"/>
      <c r="F50" s="340"/>
      <c r="G50" s="341"/>
      <c r="H50" s="340"/>
      <c r="I50" s="340"/>
      <c r="J50" s="341"/>
      <c r="K50" s="340"/>
    </row>
    <row r="51" spans="2:17" ht="15.75" customHeight="1">
      <c r="B51" s="277" t="s">
        <v>753</v>
      </c>
      <c r="C51" s="342"/>
      <c r="D51" s="522"/>
      <c r="E51" s="277" t="s">
        <v>754</v>
      </c>
      <c r="F51" s="343"/>
      <c r="G51" s="522"/>
      <c r="H51" s="277" t="s">
        <v>755</v>
      </c>
      <c r="I51" s="343"/>
      <c r="J51" s="522"/>
      <c r="K51" s="302"/>
    </row>
    <row r="52" spans="2:17" ht="15.75" customHeight="1">
      <c r="B52" s="344"/>
      <c r="C52" s="309"/>
      <c r="D52" s="345"/>
      <c r="E52" s="344"/>
      <c r="F52" s="309"/>
      <c r="G52" s="302"/>
      <c r="H52" s="344"/>
      <c r="I52" s="309"/>
      <c r="J52" s="302"/>
      <c r="K52" s="302"/>
    </row>
    <row r="53" spans="2:17" ht="15.75" customHeight="1">
      <c r="B53" s="277" t="s">
        <v>392</v>
      </c>
      <c r="C53" s="343"/>
      <c r="D53" s="522"/>
      <c r="E53" s="277" t="s">
        <v>392</v>
      </c>
      <c r="F53" s="343"/>
      <c r="G53" s="522"/>
      <c r="H53" s="277" t="s">
        <v>392</v>
      </c>
      <c r="I53" s="343"/>
      <c r="J53" s="522"/>
      <c r="K53" s="302"/>
    </row>
    <row r="54" spans="2:17" ht="15.75" customHeight="1">
      <c r="B54" s="344"/>
      <c r="C54" s="309"/>
      <c r="D54" s="345"/>
      <c r="E54" s="344"/>
      <c r="F54" s="309"/>
      <c r="G54" s="302"/>
      <c r="H54" s="344"/>
      <c r="I54" s="309"/>
      <c r="J54" s="302"/>
      <c r="K54" s="302"/>
    </row>
    <row r="55" spans="2:17" ht="15.75" customHeight="1">
      <c r="B55" s="277" t="s">
        <v>197</v>
      </c>
      <c r="C55" s="343"/>
      <c r="D55" s="522"/>
      <c r="E55" s="277" t="s">
        <v>197</v>
      </c>
      <c r="F55" s="343"/>
      <c r="G55" s="522"/>
      <c r="H55" s="277" t="s">
        <v>197</v>
      </c>
      <c r="I55" s="343"/>
      <c r="J55" s="522"/>
      <c r="K55" s="302"/>
    </row>
    <row r="56" spans="2:17" ht="15.75" customHeight="1">
      <c r="B56" s="344"/>
      <c r="C56" s="309"/>
      <c r="D56" s="345"/>
      <c r="E56" s="344"/>
      <c r="F56" s="309"/>
      <c r="G56" s="302"/>
      <c r="H56" s="344"/>
      <c r="I56" s="309"/>
      <c r="J56" s="302"/>
      <c r="K56" s="302"/>
    </row>
    <row r="57" spans="2:17" ht="15.75" customHeight="1">
      <c r="B57" s="273" t="s">
        <v>1035</v>
      </c>
      <c r="C57" s="343"/>
      <c r="D57" s="522"/>
      <c r="E57" s="273" t="s">
        <v>1035</v>
      </c>
      <c r="F57" s="346"/>
      <c r="G57" s="522"/>
      <c r="H57" s="273" t="s">
        <v>1035</v>
      </c>
      <c r="I57" s="346"/>
      <c r="J57" s="522"/>
      <c r="K57" s="302"/>
    </row>
    <row r="58" spans="2:17" ht="15.75" customHeight="1">
      <c r="B58" s="344"/>
      <c r="C58" s="309"/>
      <c r="D58" s="345"/>
      <c r="E58" s="344"/>
      <c r="F58" s="309"/>
      <c r="G58" s="302"/>
      <c r="H58" s="344"/>
      <c r="I58" s="309"/>
      <c r="J58" s="302"/>
      <c r="K58" s="302"/>
    </row>
    <row r="59" spans="2:17" ht="15.75" customHeight="1">
      <c r="B59" s="277" t="s">
        <v>706</v>
      </c>
      <c r="C59" s="343"/>
      <c r="D59" s="524"/>
      <c r="E59" s="277" t="s">
        <v>706</v>
      </c>
      <c r="F59" s="343"/>
      <c r="G59" s="526"/>
      <c r="H59" s="277" t="s">
        <v>706</v>
      </c>
      <c r="I59" s="343"/>
      <c r="J59" s="526"/>
      <c r="K59" s="302"/>
    </row>
    <row r="60" spans="2:17" ht="15.75" customHeight="1">
      <c r="B60" s="344"/>
      <c r="C60" s="309"/>
      <c r="D60" s="345"/>
      <c r="E60" s="344"/>
      <c r="F60" s="309"/>
      <c r="G60" s="302"/>
      <c r="H60" s="344"/>
      <c r="I60" s="309"/>
      <c r="J60" s="302"/>
      <c r="K60" s="302"/>
    </row>
    <row r="61" spans="2:17" ht="30" customHeight="1">
      <c r="B61" s="277" t="s">
        <v>707</v>
      </c>
      <c r="C61" s="343"/>
      <c r="D61" s="522"/>
      <c r="E61" s="277" t="s">
        <v>707</v>
      </c>
      <c r="F61" s="343"/>
      <c r="G61" s="522"/>
      <c r="H61" s="277" t="s">
        <v>707</v>
      </c>
      <c r="I61" s="343"/>
      <c r="J61" s="522"/>
      <c r="K61" s="302"/>
    </row>
    <row r="62" spans="2:17" ht="15.75" customHeight="1">
      <c r="B62" s="309"/>
      <c r="C62" s="309"/>
      <c r="D62" s="302"/>
      <c r="E62" s="302"/>
      <c r="F62" s="302"/>
      <c r="G62" s="302"/>
      <c r="H62" s="302"/>
      <c r="I62" s="302"/>
      <c r="J62" s="302"/>
      <c r="K62" s="302"/>
      <c r="L62" s="7"/>
      <c r="M62" s="7"/>
      <c r="N62" s="7"/>
      <c r="O62" s="7"/>
      <c r="P62" s="7"/>
      <c r="Q62" s="7"/>
    </row>
    <row r="63" spans="2:17" s="83" customFormat="1" ht="15.75" customHeight="1">
      <c r="B63" s="309"/>
      <c r="C63" s="309"/>
      <c r="D63" s="302"/>
      <c r="E63" s="302"/>
      <c r="F63" s="302"/>
      <c r="G63" s="302"/>
      <c r="H63" s="302"/>
      <c r="I63" s="302"/>
      <c r="J63" s="302"/>
      <c r="K63" s="302"/>
      <c r="L63" s="7"/>
      <c r="M63" s="7"/>
      <c r="N63" s="7"/>
      <c r="O63" s="7"/>
      <c r="P63" s="7"/>
      <c r="Q63" s="7"/>
    </row>
    <row r="64" spans="2:17" s="83" customFormat="1" ht="15.75" customHeight="1">
      <c r="B64" s="273" t="s">
        <v>780</v>
      </c>
      <c r="C64" s="342"/>
      <c r="D64" s="522"/>
      <c r="E64" s="273" t="s">
        <v>781</v>
      </c>
      <c r="F64" s="343"/>
      <c r="G64" s="522"/>
      <c r="H64" s="273" t="s">
        <v>782</v>
      </c>
      <c r="I64" s="343"/>
      <c r="J64" s="522"/>
      <c r="K64" s="302"/>
      <c r="L64" s="7"/>
      <c r="M64" s="7"/>
      <c r="N64" s="7"/>
      <c r="O64" s="7"/>
      <c r="P64" s="7"/>
      <c r="Q64" s="7"/>
    </row>
    <row r="65" spans="2:17" s="83" customFormat="1" ht="15.75" customHeight="1">
      <c r="B65" s="344"/>
      <c r="C65" s="309"/>
      <c r="D65" s="345"/>
      <c r="E65" s="344"/>
      <c r="F65" s="309"/>
      <c r="G65" s="302"/>
      <c r="H65" s="344"/>
      <c r="I65" s="309"/>
      <c r="J65" s="302"/>
      <c r="K65" s="302"/>
      <c r="L65" s="7"/>
      <c r="M65" s="7"/>
      <c r="N65" s="7"/>
      <c r="O65" s="7"/>
      <c r="P65" s="7"/>
      <c r="Q65" s="7"/>
    </row>
    <row r="66" spans="2:17" s="83" customFormat="1" ht="15.75" customHeight="1">
      <c r="B66" s="277" t="s">
        <v>392</v>
      </c>
      <c r="C66" s="343"/>
      <c r="D66" s="522"/>
      <c r="E66" s="277" t="s">
        <v>392</v>
      </c>
      <c r="F66" s="343"/>
      <c r="G66" s="522"/>
      <c r="H66" s="277" t="s">
        <v>392</v>
      </c>
      <c r="I66" s="343"/>
      <c r="J66" s="522"/>
      <c r="K66" s="302"/>
      <c r="L66" s="7"/>
      <c r="M66" s="7"/>
      <c r="N66" s="7"/>
      <c r="O66" s="7"/>
      <c r="P66" s="7"/>
      <c r="Q66" s="7"/>
    </row>
    <row r="67" spans="2:17" s="83" customFormat="1" ht="15.75" customHeight="1">
      <c r="B67" s="344"/>
      <c r="C67" s="309"/>
      <c r="D67" s="345"/>
      <c r="E67" s="344"/>
      <c r="F67" s="309"/>
      <c r="G67" s="302"/>
      <c r="H67" s="344"/>
      <c r="I67" s="309"/>
      <c r="J67" s="302"/>
      <c r="K67" s="302"/>
      <c r="L67" s="7"/>
      <c r="M67" s="7"/>
      <c r="N67" s="7"/>
      <c r="O67" s="7"/>
      <c r="P67" s="7"/>
      <c r="Q67" s="7"/>
    </row>
    <row r="68" spans="2:17" s="83" customFormat="1" ht="15.75" customHeight="1">
      <c r="B68" s="277" t="s">
        <v>197</v>
      </c>
      <c r="C68" s="343"/>
      <c r="D68" s="522"/>
      <c r="E68" s="277" t="s">
        <v>197</v>
      </c>
      <c r="F68" s="343"/>
      <c r="G68" s="522"/>
      <c r="H68" s="277" t="s">
        <v>197</v>
      </c>
      <c r="I68" s="343"/>
      <c r="J68" s="522"/>
      <c r="K68" s="302"/>
      <c r="L68" s="7"/>
      <c r="M68" s="7"/>
      <c r="N68" s="7"/>
      <c r="O68" s="7"/>
      <c r="P68" s="7"/>
      <c r="Q68" s="7"/>
    </row>
    <row r="69" spans="2:17" s="83" customFormat="1" ht="15.75" customHeight="1">
      <c r="B69" s="344"/>
      <c r="C69" s="309"/>
      <c r="D69" s="345"/>
      <c r="E69" s="344"/>
      <c r="F69" s="309"/>
      <c r="G69" s="302"/>
      <c r="H69" s="344"/>
      <c r="I69" s="309"/>
      <c r="J69" s="302"/>
      <c r="K69" s="302"/>
      <c r="L69" s="7"/>
      <c r="M69" s="7"/>
      <c r="N69" s="7"/>
      <c r="O69" s="7"/>
      <c r="P69" s="7"/>
      <c r="Q69" s="7"/>
    </row>
    <row r="70" spans="2:17" s="83" customFormat="1" ht="15.75" customHeight="1">
      <c r="B70" s="273" t="s">
        <v>1035</v>
      </c>
      <c r="C70" s="343"/>
      <c r="D70" s="522"/>
      <c r="E70" s="273" t="s">
        <v>1035</v>
      </c>
      <c r="F70" s="346"/>
      <c r="G70" s="522"/>
      <c r="H70" s="273" t="s">
        <v>1035</v>
      </c>
      <c r="I70" s="346"/>
      <c r="J70" s="522"/>
      <c r="K70" s="302"/>
      <c r="L70" s="7"/>
      <c r="M70" s="7"/>
      <c r="N70" s="7"/>
      <c r="O70" s="7"/>
      <c r="P70" s="7"/>
      <c r="Q70" s="7"/>
    </row>
    <row r="71" spans="2:17" s="83" customFormat="1" ht="15.75" customHeight="1">
      <c r="B71" s="344"/>
      <c r="C71" s="309"/>
      <c r="D71" s="345"/>
      <c r="E71" s="344"/>
      <c r="F71" s="309"/>
      <c r="G71" s="302"/>
      <c r="H71" s="344"/>
      <c r="I71" s="309"/>
      <c r="J71" s="302"/>
      <c r="K71" s="302"/>
      <c r="L71" s="7"/>
      <c r="M71" s="7"/>
      <c r="N71" s="7"/>
      <c r="O71" s="7"/>
      <c r="P71" s="7"/>
      <c r="Q71" s="7"/>
    </row>
    <row r="72" spans="2:17" s="83" customFormat="1" ht="15.75" customHeight="1">
      <c r="B72" s="277" t="s">
        <v>706</v>
      </c>
      <c r="C72" s="343"/>
      <c r="D72" s="525"/>
      <c r="E72" s="277" t="s">
        <v>706</v>
      </c>
      <c r="F72" s="343"/>
      <c r="G72" s="526"/>
      <c r="H72" s="277" t="s">
        <v>706</v>
      </c>
      <c r="I72" s="343"/>
      <c r="J72" s="526"/>
      <c r="K72" s="302"/>
      <c r="L72" s="7"/>
      <c r="M72" s="7"/>
      <c r="N72" s="7"/>
      <c r="O72" s="7"/>
      <c r="P72" s="7"/>
      <c r="Q72" s="7"/>
    </row>
    <row r="73" spans="2:17" s="83" customFormat="1" ht="15.75" customHeight="1">
      <c r="B73" s="344"/>
      <c r="C73" s="309"/>
      <c r="D73" s="345"/>
      <c r="E73" s="344"/>
      <c r="F73" s="309"/>
      <c r="G73" s="302"/>
      <c r="H73" s="344"/>
      <c r="I73" s="309"/>
      <c r="J73" s="302"/>
      <c r="K73" s="302"/>
      <c r="L73" s="7"/>
      <c r="M73" s="7"/>
      <c r="N73" s="7"/>
      <c r="O73" s="7"/>
      <c r="P73" s="7"/>
      <c r="Q73" s="7"/>
    </row>
    <row r="74" spans="2:17" s="83" customFormat="1" ht="30" customHeight="1">
      <c r="B74" s="277" t="s">
        <v>707</v>
      </c>
      <c r="C74" s="343"/>
      <c r="D74" s="522"/>
      <c r="E74" s="277" t="s">
        <v>707</v>
      </c>
      <c r="F74" s="343"/>
      <c r="G74" s="522"/>
      <c r="H74" s="277" t="s">
        <v>707</v>
      </c>
      <c r="I74" s="343"/>
      <c r="J74" s="522"/>
      <c r="K74" s="302"/>
      <c r="L74" s="7"/>
      <c r="M74" s="7"/>
      <c r="N74" s="7"/>
      <c r="O74" s="7"/>
      <c r="P74" s="7"/>
      <c r="Q74" s="7"/>
    </row>
    <row r="75" spans="2:17" s="83" customFormat="1" ht="9.6" customHeight="1">
      <c r="B75" s="277"/>
      <c r="C75" s="343"/>
      <c r="D75" s="282"/>
      <c r="E75" s="277"/>
      <c r="F75" s="343"/>
      <c r="G75" s="282"/>
      <c r="H75" s="277"/>
      <c r="I75" s="343"/>
      <c r="J75" s="282"/>
      <c r="K75" s="302"/>
      <c r="L75" s="7"/>
      <c r="M75" s="7"/>
      <c r="N75" s="7"/>
      <c r="O75" s="7"/>
      <c r="P75" s="7"/>
      <c r="Q75" s="7"/>
    </row>
    <row r="76" spans="2:17" s="47" customFormat="1" ht="9.6" customHeight="1">
      <c r="B76" s="348"/>
      <c r="C76" s="348"/>
      <c r="D76" s="299"/>
      <c r="E76" s="299"/>
      <c r="F76" s="299"/>
      <c r="G76" s="299"/>
      <c r="H76" s="299"/>
      <c r="I76" s="299"/>
      <c r="J76" s="299"/>
      <c r="K76" s="299"/>
      <c r="L76" s="84"/>
      <c r="M76" s="84"/>
      <c r="N76" s="84"/>
      <c r="O76" s="84"/>
      <c r="P76" s="84"/>
      <c r="Q76" s="84"/>
    </row>
    <row r="77" spans="2:17" s="47" customFormat="1" ht="10.15" customHeight="1">
      <c r="B77" s="309"/>
      <c r="C77" s="309"/>
      <c r="D77" s="302"/>
      <c r="E77" s="302"/>
      <c r="F77" s="302"/>
      <c r="G77" s="302"/>
      <c r="H77" s="302"/>
      <c r="I77" s="302"/>
      <c r="J77" s="302"/>
      <c r="K77" s="302"/>
      <c r="L77" s="84"/>
      <c r="M77" s="84"/>
      <c r="N77" s="84"/>
      <c r="O77" s="84"/>
      <c r="P77" s="84"/>
      <c r="Q77" s="84"/>
    </row>
    <row r="78" spans="2:17" ht="19.149999999999999" customHeight="1">
      <c r="B78" s="338" t="s">
        <v>708</v>
      </c>
      <c r="C78" s="339"/>
      <c r="D78" s="302"/>
      <c r="E78" s="302"/>
      <c r="F78" s="302"/>
      <c r="G78" s="302"/>
      <c r="H78" s="302"/>
      <c r="I78" s="302"/>
      <c r="J78" s="302"/>
      <c r="K78" s="302"/>
      <c r="L78" s="7"/>
      <c r="M78" s="7"/>
      <c r="N78" s="7"/>
      <c r="O78" s="7"/>
      <c r="P78" s="7"/>
      <c r="Q78" s="7"/>
    </row>
    <row r="79" spans="2:17" s="57" customFormat="1" ht="306.60000000000002" customHeight="1">
      <c r="B79" s="639" t="s">
        <v>1170</v>
      </c>
      <c r="C79" s="639"/>
      <c r="D79" s="639"/>
      <c r="E79" s="302"/>
      <c r="F79" s="302"/>
      <c r="G79" s="651"/>
      <c r="H79" s="652"/>
      <c r="I79" s="302"/>
      <c r="J79" s="349" t="str">
        <f>IF($D$19="VO - výzkumná organizace","Není relevantní","Zapsáno znaků: "&amp;LEN(G79)&amp;" z max. 1000")</f>
        <v>Zapsáno znaků: 0 z max. 1000</v>
      </c>
      <c r="K79" s="302"/>
      <c r="L79" s="7"/>
      <c r="M79" s="7"/>
      <c r="N79" s="7"/>
      <c r="O79" s="7"/>
      <c r="P79" s="7"/>
      <c r="Q79" s="7"/>
    </row>
    <row r="80" spans="2:17" ht="15.75" customHeight="1">
      <c r="B80" s="309"/>
      <c r="C80" s="309"/>
      <c r="D80" s="302"/>
      <c r="E80" s="302"/>
      <c r="F80" s="302"/>
      <c r="G80" s="302"/>
      <c r="H80" s="302"/>
      <c r="I80" s="302"/>
      <c r="J80" s="302"/>
      <c r="K80" s="302"/>
      <c r="L80" s="7"/>
      <c r="M80" s="7"/>
      <c r="N80" s="7"/>
      <c r="O80" s="7"/>
      <c r="P80" s="7"/>
      <c r="Q80" s="7"/>
    </row>
    <row r="81" spans="2:17" s="81" customFormat="1" ht="9.6" customHeight="1">
      <c r="B81" s="350"/>
      <c r="C81" s="350"/>
      <c r="D81" s="350"/>
      <c r="E81" s="350"/>
      <c r="F81" s="350"/>
      <c r="G81" s="350"/>
      <c r="H81" s="350"/>
      <c r="I81" s="350"/>
      <c r="J81" s="350"/>
      <c r="K81" s="350"/>
      <c r="L81" s="133"/>
      <c r="M81" s="133"/>
      <c r="N81" s="133"/>
      <c r="O81" s="133"/>
      <c r="P81" s="133"/>
      <c r="Q81" s="133"/>
    </row>
    <row r="82" spans="2:17" s="83" customFormat="1" ht="9.6" customHeight="1">
      <c r="B82" s="309"/>
      <c r="C82" s="309"/>
      <c r="D82" s="302"/>
      <c r="E82" s="302"/>
      <c r="F82" s="302"/>
      <c r="G82" s="302"/>
      <c r="H82" s="302"/>
      <c r="I82" s="302"/>
      <c r="J82" s="302"/>
      <c r="K82" s="302"/>
      <c r="L82" s="7"/>
      <c r="M82" s="7"/>
      <c r="N82" s="7"/>
      <c r="O82" s="7"/>
      <c r="P82" s="7"/>
      <c r="Q82" s="7"/>
    </row>
    <row r="83" spans="2:17" ht="19.149999999999999" customHeight="1">
      <c r="B83" s="338" t="s">
        <v>709</v>
      </c>
      <c r="C83" s="339"/>
      <c r="D83" s="302"/>
      <c r="E83" s="302"/>
      <c r="F83" s="302"/>
      <c r="G83" s="302"/>
      <c r="H83" s="302"/>
      <c r="I83" s="302"/>
      <c r="J83" s="302"/>
      <c r="K83" s="302"/>
      <c r="L83" s="7"/>
      <c r="M83" s="7"/>
      <c r="N83" s="7"/>
      <c r="O83" s="7"/>
      <c r="P83" s="7"/>
      <c r="Q83" s="7"/>
    </row>
    <row r="84" spans="2:17" ht="39.6" customHeight="1">
      <c r="B84" s="650" t="s">
        <v>1169</v>
      </c>
      <c r="C84" s="650"/>
      <c r="D84" s="650"/>
      <c r="E84" s="340"/>
      <c r="F84" s="340"/>
      <c r="G84" s="341"/>
      <c r="H84" s="340"/>
      <c r="I84" s="340"/>
      <c r="J84" s="341"/>
      <c r="K84" s="340"/>
      <c r="L84" s="7"/>
      <c r="M84" s="7"/>
      <c r="N84" s="7"/>
      <c r="O84" s="7"/>
      <c r="P84" s="7"/>
      <c r="Q84" s="7"/>
    </row>
    <row r="85" spans="2:17" ht="15.75" customHeight="1">
      <c r="B85" s="273" t="s">
        <v>783</v>
      </c>
      <c r="C85" s="343"/>
      <c r="D85" s="522"/>
      <c r="E85" s="273" t="s">
        <v>784</v>
      </c>
      <c r="F85" s="343"/>
      <c r="G85" s="522"/>
      <c r="H85" s="273" t="s">
        <v>785</v>
      </c>
      <c r="I85" s="343"/>
      <c r="J85" s="522"/>
      <c r="K85" s="302"/>
      <c r="L85" s="7"/>
      <c r="M85" s="7"/>
      <c r="N85" s="7"/>
      <c r="O85" s="7"/>
      <c r="P85" s="7"/>
      <c r="Q85" s="7"/>
    </row>
    <row r="86" spans="2:17" ht="15.75" customHeight="1">
      <c r="B86" s="344"/>
      <c r="C86" s="309"/>
      <c r="D86" s="302"/>
      <c r="E86" s="344"/>
      <c r="F86" s="309"/>
      <c r="G86" s="302"/>
      <c r="H86" s="344"/>
      <c r="I86" s="309"/>
      <c r="J86" s="302"/>
      <c r="K86" s="302"/>
      <c r="L86" s="7"/>
      <c r="M86" s="7"/>
      <c r="N86" s="7"/>
      <c r="O86" s="7"/>
      <c r="P86" s="7"/>
      <c r="Q86" s="7"/>
    </row>
    <row r="87" spans="2:17" ht="15.75" customHeight="1">
      <c r="B87" s="277" t="s">
        <v>185</v>
      </c>
      <c r="C87" s="343"/>
      <c r="D87" s="522"/>
      <c r="E87" s="277" t="s">
        <v>185</v>
      </c>
      <c r="F87" s="343"/>
      <c r="G87" s="522"/>
      <c r="H87" s="277" t="s">
        <v>185</v>
      </c>
      <c r="I87" s="343"/>
      <c r="J87" s="522"/>
      <c r="K87" s="302"/>
      <c r="L87" s="7"/>
      <c r="M87" s="7"/>
      <c r="N87" s="7"/>
      <c r="O87" s="7"/>
      <c r="P87" s="7"/>
      <c r="Q87" s="7"/>
    </row>
    <row r="88" spans="2:17" ht="15.75" customHeight="1">
      <c r="B88" s="344"/>
      <c r="C88" s="309"/>
      <c r="D88" s="302"/>
      <c r="E88" s="344"/>
      <c r="F88" s="309"/>
      <c r="G88" s="302"/>
      <c r="H88" s="344"/>
      <c r="I88" s="309"/>
      <c r="J88" s="302"/>
      <c r="K88" s="302"/>
      <c r="L88" s="7"/>
      <c r="M88" s="7"/>
      <c r="N88" s="7"/>
      <c r="O88" s="7"/>
      <c r="P88" s="7"/>
      <c r="Q88" s="7"/>
    </row>
    <row r="89" spans="2:17" ht="15.75" customHeight="1">
      <c r="B89" s="277" t="s">
        <v>706</v>
      </c>
      <c r="C89" s="343"/>
      <c r="D89" s="524"/>
      <c r="E89" s="277" t="s">
        <v>706</v>
      </c>
      <c r="F89" s="343"/>
      <c r="G89" s="524"/>
      <c r="H89" s="277" t="s">
        <v>706</v>
      </c>
      <c r="I89" s="343"/>
      <c r="J89" s="524"/>
      <c r="K89" s="302"/>
      <c r="L89" s="7"/>
      <c r="M89" s="7"/>
      <c r="N89" s="7"/>
      <c r="O89" s="7"/>
      <c r="P89" s="7"/>
      <c r="Q89" s="7"/>
    </row>
    <row r="90" spans="2:17" s="83" customFormat="1" ht="15.75" customHeight="1">
      <c r="B90" s="277"/>
      <c r="C90" s="343"/>
      <c r="D90" s="277"/>
      <c r="E90" s="277"/>
      <c r="F90" s="277"/>
      <c r="G90" s="277"/>
      <c r="H90" s="277"/>
      <c r="I90" s="277"/>
      <c r="J90" s="277"/>
      <c r="K90" s="302"/>
      <c r="L90" s="7"/>
      <c r="M90" s="7"/>
      <c r="N90" s="7"/>
      <c r="O90" s="7"/>
      <c r="P90" s="7"/>
      <c r="Q90" s="7"/>
    </row>
    <row r="91" spans="2:17" s="47" customFormat="1" ht="15.75" customHeight="1">
      <c r="B91" s="231"/>
      <c r="C91" s="231"/>
      <c r="D91" s="231"/>
      <c r="E91" s="231"/>
      <c r="F91" s="231"/>
      <c r="G91" s="231"/>
      <c r="H91" s="231"/>
      <c r="I91" s="231"/>
      <c r="J91" s="231"/>
      <c r="K91" s="231"/>
    </row>
    <row r="92" spans="2:17" s="47" customFormat="1" ht="15.75" customHeight="1">
      <c r="B92" s="273" t="s">
        <v>786</v>
      </c>
      <c r="C92" s="343"/>
      <c r="D92" s="522"/>
      <c r="E92" s="273" t="s">
        <v>787</v>
      </c>
      <c r="F92" s="343"/>
      <c r="G92" s="522"/>
      <c r="H92" s="273" t="s">
        <v>788</v>
      </c>
      <c r="I92" s="343"/>
      <c r="J92" s="522"/>
      <c r="K92" s="231"/>
    </row>
    <row r="93" spans="2:17" s="47" customFormat="1" ht="15.75" customHeight="1">
      <c r="B93" s="344"/>
      <c r="C93" s="309"/>
      <c r="D93" s="302"/>
      <c r="E93" s="344"/>
      <c r="F93" s="309"/>
      <c r="G93" s="302"/>
      <c r="H93" s="344"/>
      <c r="I93" s="309"/>
      <c r="J93" s="302"/>
      <c r="K93" s="231"/>
    </row>
    <row r="94" spans="2:17" s="47" customFormat="1" ht="15.75" customHeight="1">
      <c r="B94" s="277" t="s">
        <v>185</v>
      </c>
      <c r="C94" s="343"/>
      <c r="D94" s="522"/>
      <c r="E94" s="277" t="s">
        <v>185</v>
      </c>
      <c r="F94" s="343"/>
      <c r="G94" s="522"/>
      <c r="H94" s="277" t="s">
        <v>185</v>
      </c>
      <c r="I94" s="343"/>
      <c r="J94" s="522"/>
      <c r="K94" s="231"/>
    </row>
    <row r="95" spans="2:17" s="47" customFormat="1" ht="15.75" customHeight="1">
      <c r="B95" s="344"/>
      <c r="C95" s="309"/>
      <c r="D95" s="302"/>
      <c r="E95" s="344"/>
      <c r="F95" s="309"/>
      <c r="G95" s="302"/>
      <c r="H95" s="344"/>
      <c r="I95" s="309"/>
      <c r="J95" s="302"/>
      <c r="K95" s="231"/>
    </row>
    <row r="96" spans="2:17" s="47" customFormat="1" ht="15.75" customHeight="1">
      <c r="B96" s="277" t="s">
        <v>706</v>
      </c>
      <c r="C96" s="343"/>
      <c r="D96" s="524"/>
      <c r="E96" s="277" t="s">
        <v>706</v>
      </c>
      <c r="F96" s="343"/>
      <c r="G96" s="524"/>
      <c r="H96" s="277" t="s">
        <v>706</v>
      </c>
      <c r="I96" s="343"/>
      <c r="J96" s="524"/>
      <c r="K96" s="231"/>
    </row>
    <row r="97" spans="1:11" s="47" customFormat="1" ht="9.6" customHeight="1">
      <c r="B97" s="277"/>
      <c r="C97" s="343"/>
      <c r="D97" s="351"/>
      <c r="E97" s="277"/>
      <c r="F97" s="343"/>
      <c r="G97" s="351"/>
      <c r="H97" s="277"/>
      <c r="I97" s="343"/>
      <c r="J97" s="351"/>
      <c r="K97" s="231"/>
    </row>
    <row r="98" spans="1:11" s="47" customFormat="1" ht="15.6" customHeight="1">
      <c r="B98" s="261"/>
      <c r="C98" s="261"/>
      <c r="D98" s="261"/>
      <c r="E98" s="261"/>
      <c r="F98" s="261"/>
      <c r="G98" s="261"/>
      <c r="H98" s="261"/>
      <c r="I98" s="261"/>
      <c r="J98" s="261"/>
      <c r="K98" s="261"/>
    </row>
    <row r="99" spans="1:11" s="47" customFormat="1" ht="15.6" customHeight="1">
      <c r="B99" s="261"/>
      <c r="C99" s="261"/>
      <c r="D99" s="261"/>
      <c r="E99" s="261"/>
      <c r="F99" s="261"/>
      <c r="G99" s="261"/>
      <c r="H99" s="261"/>
      <c r="I99" s="261"/>
      <c r="J99" s="261"/>
      <c r="K99" s="261"/>
    </row>
    <row r="100" spans="1:11" s="47" customFormat="1" ht="15.6" customHeight="1">
      <c r="B100" s="261"/>
      <c r="C100" s="261"/>
      <c r="D100" s="261"/>
      <c r="E100" s="261"/>
      <c r="F100" s="261"/>
      <c r="G100" s="261"/>
      <c r="H100" s="261"/>
      <c r="I100" s="261"/>
      <c r="J100" s="261"/>
      <c r="K100" s="261"/>
    </row>
    <row r="101" spans="1:11" s="47" customFormat="1" ht="15.75" customHeight="1">
      <c r="B101" s="510"/>
      <c r="C101" s="510"/>
      <c r="D101" s="510"/>
      <c r="E101" s="510"/>
      <c r="F101" s="510"/>
      <c r="G101" s="510"/>
      <c r="H101" s="510"/>
      <c r="I101" s="510"/>
      <c r="J101" s="653" t="str">
        <f>Pokyny!E51</f>
        <v xml:space="preserve"> Verze 2: říjen 2021.</v>
      </c>
      <c r="K101" s="653"/>
    </row>
    <row r="102" spans="1:11" s="47" customFormat="1" ht="15.6" customHeight="1">
      <c r="B102" s="261"/>
      <c r="C102" s="261"/>
      <c r="D102" s="261"/>
      <c r="E102" s="261"/>
      <c r="F102" s="261"/>
      <c r="G102" s="261"/>
      <c r="H102" s="261"/>
      <c r="I102" s="261"/>
      <c r="J102" s="261"/>
      <c r="K102" s="261"/>
    </row>
    <row r="103" spans="1:11" ht="42" customHeight="1">
      <c r="A103"/>
      <c r="B103" s="79"/>
      <c r="C103" s="79"/>
      <c r="D103" s="79"/>
      <c r="E103" s="79"/>
      <c r="F103" s="79"/>
      <c r="G103" s="79"/>
      <c r="H103" s="79"/>
      <c r="I103" s="79"/>
      <c r="J103" s="79"/>
      <c r="K103" s="79"/>
    </row>
    <row r="104" spans="1:11" ht="15.75" customHeight="1">
      <c r="A104"/>
      <c r="C104"/>
      <c r="F104"/>
      <c r="I104"/>
    </row>
    <row r="105" spans="1:11" ht="15.75" customHeight="1">
      <c r="A105"/>
      <c r="C105"/>
      <c r="F105"/>
      <c r="I105"/>
    </row>
    <row r="106" spans="1:11" ht="15.75" customHeight="1">
      <c r="A106"/>
      <c r="C106"/>
      <c r="F106"/>
      <c r="I106"/>
      <c r="J106" s="649" t="s">
        <v>774</v>
      </c>
      <c r="K106" s="649"/>
    </row>
    <row r="107" spans="1:11" ht="15.75" customHeight="1">
      <c r="A107"/>
      <c r="C107"/>
      <c r="F107"/>
      <c r="I107"/>
    </row>
    <row r="108" spans="1:11" ht="15.75" customHeight="1">
      <c r="A108"/>
      <c r="C108"/>
      <c r="F108"/>
      <c r="I108"/>
    </row>
    <row r="109" spans="1:11" ht="15.75" customHeight="1">
      <c r="A109"/>
      <c r="C109"/>
      <c r="F109"/>
      <c r="I109"/>
    </row>
    <row r="110" spans="1:11" ht="15.75" customHeight="1">
      <c r="A110"/>
      <c r="C110"/>
      <c r="F110"/>
      <c r="I110"/>
    </row>
    <row r="111" spans="1:11" ht="15.75" customHeight="1">
      <c r="A111"/>
      <c r="C111"/>
      <c r="F111"/>
      <c r="I111"/>
    </row>
    <row r="112" spans="1:11" ht="15.75" customHeight="1">
      <c r="A112"/>
      <c r="C112"/>
      <c r="F112"/>
      <c r="I112"/>
    </row>
    <row r="113" spans="1:9" ht="15.75" customHeight="1">
      <c r="A113"/>
      <c r="C113"/>
      <c r="F113"/>
      <c r="I113"/>
    </row>
    <row r="114" spans="1:9" ht="15.75" customHeight="1">
      <c r="A114"/>
      <c r="C114"/>
      <c r="F114"/>
      <c r="I114"/>
    </row>
    <row r="115" spans="1:9" ht="15.75" customHeight="1">
      <c r="A115"/>
      <c r="C115"/>
      <c r="F115"/>
      <c r="I115"/>
    </row>
    <row r="116" spans="1:9" ht="15.75" customHeight="1">
      <c r="A116"/>
      <c r="C116"/>
      <c r="F116"/>
      <c r="I116"/>
    </row>
    <row r="117" spans="1:9" ht="15.75" customHeight="1">
      <c r="A117"/>
      <c r="C117"/>
      <c r="F117"/>
      <c r="I117"/>
    </row>
    <row r="118" spans="1:9" ht="15.75" customHeight="1">
      <c r="A118"/>
      <c r="C118"/>
      <c r="F118"/>
      <c r="I118"/>
    </row>
    <row r="119" spans="1:9" ht="15.75" customHeight="1">
      <c r="A119"/>
      <c r="C119"/>
      <c r="F119"/>
      <c r="I119"/>
    </row>
    <row r="120" spans="1:9" ht="15.75" customHeight="1">
      <c r="A120"/>
      <c r="C120"/>
      <c r="F120"/>
      <c r="I120"/>
    </row>
    <row r="121" spans="1:9" ht="15.75" customHeight="1">
      <c r="A121"/>
      <c r="C121"/>
      <c r="F121"/>
      <c r="I121"/>
    </row>
    <row r="122" spans="1:9" ht="15.75" customHeight="1">
      <c r="A122"/>
      <c r="C122"/>
      <c r="F122"/>
      <c r="I122"/>
    </row>
    <row r="123" spans="1:9" ht="15.75" customHeight="1">
      <c r="A123"/>
      <c r="C123"/>
      <c r="F123"/>
      <c r="I123"/>
    </row>
    <row r="124" spans="1:9" ht="15.75" customHeight="1">
      <c r="A124"/>
      <c r="C124"/>
      <c r="F124"/>
      <c r="I124"/>
    </row>
    <row r="125" spans="1:9" ht="15.75" customHeight="1">
      <c r="A125"/>
      <c r="C125"/>
      <c r="F125"/>
      <c r="I125"/>
    </row>
    <row r="126" spans="1:9" ht="15.75" customHeight="1">
      <c r="A126"/>
      <c r="C126"/>
      <c r="F126"/>
      <c r="I126"/>
    </row>
    <row r="127" spans="1:9" ht="15.75" customHeight="1">
      <c r="A127"/>
      <c r="C127"/>
      <c r="F127"/>
      <c r="I127"/>
    </row>
    <row r="128" spans="1:9" ht="15.75" customHeight="1">
      <c r="A128"/>
      <c r="C128"/>
      <c r="F128"/>
      <c r="I128"/>
    </row>
    <row r="129" spans="1:9" ht="15.75" customHeight="1">
      <c r="A129"/>
      <c r="C129"/>
      <c r="F129"/>
      <c r="I129"/>
    </row>
    <row r="130" spans="1:9" ht="15.75" customHeight="1">
      <c r="A130"/>
      <c r="C130"/>
      <c r="F130"/>
      <c r="I130"/>
    </row>
    <row r="131" spans="1:9" ht="15.75" customHeight="1">
      <c r="A131"/>
      <c r="C131"/>
      <c r="F131"/>
      <c r="I131"/>
    </row>
    <row r="132" spans="1:9" ht="15.75" customHeight="1">
      <c r="A132"/>
      <c r="C132"/>
      <c r="F132"/>
      <c r="I132"/>
    </row>
    <row r="133" spans="1:9" ht="15.75" customHeight="1">
      <c r="A133"/>
      <c r="C133"/>
      <c r="F133"/>
      <c r="I133"/>
    </row>
    <row r="134" spans="1:9" ht="29.25" customHeight="1">
      <c r="A134"/>
      <c r="C134"/>
      <c r="F134"/>
      <c r="I134"/>
    </row>
    <row r="135" spans="1:9" ht="15.75" customHeight="1">
      <c r="A135"/>
      <c r="C135"/>
      <c r="F135"/>
      <c r="I135"/>
    </row>
    <row r="136" spans="1:9" ht="15.75" customHeight="1">
      <c r="A136"/>
      <c r="C136"/>
      <c r="F136"/>
      <c r="I136"/>
    </row>
    <row r="137" spans="1:9" ht="15.75" customHeight="1">
      <c r="A137"/>
      <c r="C137"/>
      <c r="F137"/>
      <c r="I137"/>
    </row>
    <row r="138" spans="1:9" ht="15.75" customHeight="1">
      <c r="A138"/>
      <c r="C138"/>
      <c r="F138"/>
      <c r="I138"/>
    </row>
    <row r="139" spans="1:9" ht="15.75" customHeight="1">
      <c r="A139"/>
      <c r="C139"/>
      <c r="F139"/>
      <c r="I139"/>
    </row>
    <row r="140" spans="1:9" ht="15.75" customHeight="1">
      <c r="A140"/>
      <c r="C140"/>
      <c r="F140"/>
      <c r="I140"/>
    </row>
    <row r="141" spans="1:9" ht="15.75" customHeight="1">
      <c r="A141"/>
      <c r="C141"/>
      <c r="F141"/>
      <c r="I141"/>
    </row>
    <row r="142" spans="1:9" ht="15.75" customHeight="1">
      <c r="A142"/>
      <c r="C142"/>
      <c r="F142"/>
      <c r="I142"/>
    </row>
    <row r="143" spans="1:9" ht="15.75" customHeight="1">
      <c r="A143"/>
      <c r="C143"/>
      <c r="F143"/>
      <c r="I143"/>
    </row>
    <row r="144" spans="1:9" ht="15.75" customHeight="1">
      <c r="A144"/>
      <c r="C144"/>
      <c r="F144"/>
      <c r="I144"/>
    </row>
    <row r="145" spans="1:9" ht="15.75" customHeight="1">
      <c r="A145"/>
      <c r="C145"/>
      <c r="F145"/>
      <c r="I145"/>
    </row>
    <row r="146" spans="1:9" ht="15.75" customHeight="1">
      <c r="A146"/>
      <c r="C146"/>
      <c r="F146"/>
      <c r="I146"/>
    </row>
    <row r="147" spans="1:9" ht="15.75" customHeight="1">
      <c r="A147"/>
      <c r="C147"/>
      <c r="F147"/>
      <c r="I147"/>
    </row>
    <row r="148" spans="1:9" ht="15.75" customHeight="1">
      <c r="A148"/>
      <c r="C148"/>
      <c r="F148"/>
      <c r="I148"/>
    </row>
    <row r="149" spans="1:9" ht="15.75" customHeight="1">
      <c r="A149"/>
      <c r="C149"/>
      <c r="F149"/>
      <c r="I149"/>
    </row>
    <row r="150" spans="1:9" ht="15.75" customHeight="1">
      <c r="A150" s="7"/>
      <c r="B150" s="7"/>
      <c r="C150" s="7"/>
      <c r="D150" s="7"/>
      <c r="E150" s="7"/>
      <c r="F150"/>
      <c r="I150"/>
    </row>
    <row r="151" spans="1:9" ht="15.75" customHeight="1">
      <c r="A151" s="7"/>
      <c r="B151" s="7"/>
      <c r="C151" s="7"/>
      <c r="D151" s="7"/>
      <c r="E151" s="7"/>
      <c r="F151"/>
      <c r="I151"/>
    </row>
    <row r="152" spans="1:9" ht="15.75" customHeight="1">
      <c r="A152" s="7"/>
      <c r="B152" s="7"/>
      <c r="C152" s="7"/>
      <c r="D152" s="7"/>
      <c r="E152" s="7"/>
      <c r="F152"/>
      <c r="I152"/>
    </row>
    <row r="153" spans="1:9" ht="15.75" customHeight="1">
      <c r="A153" s="7"/>
      <c r="B153" s="7"/>
      <c r="C153" s="7"/>
      <c r="D153" s="7"/>
      <c r="E153" s="7"/>
      <c r="F153"/>
      <c r="I153"/>
    </row>
    <row r="154" spans="1:9" ht="15.75" customHeight="1">
      <c r="A154" s="7"/>
      <c r="B154" s="7"/>
      <c r="C154" s="7"/>
      <c r="D154" s="7"/>
      <c r="E154" s="7"/>
      <c r="F154"/>
      <c r="I154"/>
    </row>
    <row r="155" spans="1:9" ht="15.75" customHeight="1">
      <c r="A155" s="7"/>
      <c r="B155" s="7"/>
      <c r="C155" s="7"/>
      <c r="D155" s="7"/>
      <c r="E155" s="7"/>
      <c r="F155"/>
      <c r="I155"/>
    </row>
    <row r="156" spans="1:9" ht="15.75" customHeight="1">
      <c r="A156" s="7"/>
      <c r="B156" s="7"/>
      <c r="C156" s="7"/>
      <c r="D156" s="7"/>
      <c r="E156" s="7"/>
      <c r="F156"/>
      <c r="I156"/>
    </row>
    <row r="157" spans="1:9" ht="15.75" customHeight="1">
      <c r="A157" s="7"/>
      <c r="B157" s="7"/>
      <c r="C157" s="7"/>
      <c r="D157" s="7"/>
      <c r="E157" s="7"/>
      <c r="F157"/>
      <c r="I157"/>
    </row>
    <row r="158" spans="1:9" ht="15.75" customHeight="1">
      <c r="A158" s="7"/>
      <c r="B158" s="7"/>
      <c r="C158" s="7"/>
      <c r="D158" s="7"/>
      <c r="E158" s="7"/>
      <c r="F158"/>
      <c r="I158"/>
    </row>
    <row r="159" spans="1:9" ht="15.75" customHeight="1">
      <c r="A159" s="7"/>
      <c r="B159" s="7"/>
      <c r="C159" s="7"/>
      <c r="D159" s="7"/>
      <c r="E159" s="7"/>
      <c r="F159"/>
      <c r="I159"/>
    </row>
    <row r="160" spans="1:9" ht="15.75" customHeight="1">
      <c r="A160" s="7"/>
      <c r="B160" s="7"/>
      <c r="C160" s="7"/>
      <c r="D160" s="7"/>
      <c r="E160" s="7"/>
      <c r="F160"/>
      <c r="I160"/>
    </row>
    <row r="161" spans="1:9" ht="15.75" customHeight="1">
      <c r="A161" s="7"/>
      <c r="B161" s="7"/>
      <c r="C161" s="7"/>
      <c r="D161" s="7"/>
      <c r="E161" s="7"/>
      <c r="F161"/>
      <c r="I161"/>
    </row>
    <row r="162" spans="1:9" ht="15.75" customHeight="1">
      <c r="A162" s="7"/>
      <c r="B162" s="7"/>
      <c r="C162" s="7"/>
      <c r="D162" s="7"/>
      <c r="E162" s="7"/>
      <c r="F162"/>
      <c r="I162"/>
    </row>
    <row r="163" spans="1:9" ht="15.75" customHeight="1">
      <c r="A163" s="7"/>
      <c r="B163" s="7"/>
      <c r="C163" s="7"/>
      <c r="D163" s="7"/>
      <c r="E163" s="7"/>
      <c r="F163"/>
      <c r="I163"/>
    </row>
    <row r="164" spans="1:9" ht="15.75" customHeight="1">
      <c r="A164" s="7"/>
      <c r="B164" s="7"/>
      <c r="C164" s="7"/>
      <c r="D164" s="7"/>
      <c r="E164" s="7"/>
      <c r="F164"/>
      <c r="I164"/>
    </row>
    <row r="165" spans="1:9" ht="15.75" customHeight="1">
      <c r="A165" s="7"/>
      <c r="B165" s="7"/>
      <c r="C165" s="7"/>
      <c r="D165" s="7"/>
      <c r="E165" s="7"/>
      <c r="F165"/>
      <c r="I165"/>
    </row>
    <row r="166" spans="1:9" ht="15.75" customHeight="1">
      <c r="A166" s="7"/>
      <c r="B166" s="7"/>
      <c r="C166" s="7"/>
      <c r="D166" s="7"/>
      <c r="E166" s="7"/>
      <c r="F166"/>
      <c r="I166"/>
    </row>
    <row r="167" spans="1:9" ht="15.75" customHeight="1">
      <c r="A167" s="7"/>
      <c r="B167" s="7"/>
      <c r="C167" s="7"/>
      <c r="D167" s="7"/>
      <c r="E167" s="7"/>
      <c r="F167"/>
      <c r="I167"/>
    </row>
    <row r="168" spans="1:9" ht="15.75" customHeight="1">
      <c r="A168" s="7"/>
      <c r="B168" s="7"/>
      <c r="C168" s="7"/>
      <c r="D168" s="7"/>
      <c r="E168" s="7"/>
      <c r="F168"/>
      <c r="I168"/>
    </row>
    <row r="169" spans="1:9" ht="15.75" customHeight="1">
      <c r="A169" s="7"/>
      <c r="B169" s="7"/>
      <c r="C169" s="7"/>
      <c r="D169" s="7"/>
      <c r="E169" s="7"/>
      <c r="F169"/>
      <c r="I169"/>
    </row>
    <row r="170" spans="1:9" ht="15.75" customHeight="1">
      <c r="A170" s="7"/>
      <c r="B170" s="7"/>
      <c r="C170" s="7"/>
      <c r="D170" s="7"/>
      <c r="E170" s="7"/>
      <c r="F170"/>
      <c r="I170"/>
    </row>
    <row r="171" spans="1:9" ht="15.75" customHeight="1">
      <c r="A171" s="7"/>
      <c r="B171" s="7"/>
      <c r="C171" s="7"/>
      <c r="D171" s="7"/>
      <c r="E171" s="7"/>
      <c r="F171"/>
      <c r="I171"/>
    </row>
    <row r="172" spans="1:9" ht="15.75" customHeight="1">
      <c r="A172" s="7"/>
      <c r="B172" s="7"/>
      <c r="C172" s="7"/>
      <c r="D172" s="7"/>
      <c r="E172" s="7"/>
      <c r="F172"/>
      <c r="I172"/>
    </row>
    <row r="173" spans="1:9" ht="15.75" customHeight="1">
      <c r="A173" s="7"/>
      <c r="B173" s="7"/>
      <c r="C173" s="7"/>
      <c r="D173" s="7"/>
      <c r="E173" s="7"/>
      <c r="F173"/>
      <c r="I173"/>
    </row>
    <row r="174" spans="1:9" ht="15.75" customHeight="1">
      <c r="A174" s="7"/>
      <c r="B174" s="7"/>
      <c r="C174" s="7"/>
      <c r="D174" s="7"/>
      <c r="E174" s="7"/>
      <c r="F174"/>
      <c r="I174"/>
    </row>
    <row r="175" spans="1:9" ht="15.75" customHeight="1">
      <c r="A175" s="7"/>
      <c r="B175" s="7"/>
      <c r="C175" s="7"/>
      <c r="D175" s="7"/>
      <c r="E175" s="7"/>
      <c r="F175"/>
      <c r="I175"/>
    </row>
    <row r="176" spans="1:9" ht="15.75" customHeight="1">
      <c r="A176" s="7"/>
      <c r="B176" s="7"/>
      <c r="C176" s="7"/>
      <c r="D176" s="7"/>
      <c r="E176" s="7"/>
      <c r="F176"/>
      <c r="I176"/>
    </row>
    <row r="177" spans="1:9" ht="15.75" customHeight="1">
      <c r="A177" s="7"/>
      <c r="B177" s="7"/>
      <c r="C177" s="7"/>
      <c r="D177" s="7"/>
      <c r="E177" s="7"/>
      <c r="F177"/>
      <c r="I177"/>
    </row>
    <row r="178" spans="1:9" ht="15.75" customHeight="1">
      <c r="A178"/>
      <c r="C178"/>
      <c r="F178"/>
      <c r="I178"/>
    </row>
    <row r="179" spans="1:9" ht="15.75" customHeight="1">
      <c r="A179"/>
      <c r="C179"/>
      <c r="F179"/>
      <c r="I179"/>
    </row>
    <row r="180" spans="1:9" ht="15.75" customHeight="1">
      <c r="A180"/>
      <c r="C180"/>
      <c r="F180"/>
      <c r="I180"/>
    </row>
    <row r="181" spans="1:9" ht="15.75" customHeight="1">
      <c r="A181"/>
      <c r="C181"/>
      <c r="F181"/>
      <c r="I181"/>
    </row>
    <row r="182" spans="1:9" ht="15.75" customHeight="1">
      <c r="A182"/>
      <c r="C182"/>
      <c r="F182"/>
      <c r="I182"/>
    </row>
    <row r="183" spans="1:9" ht="15.75" customHeight="1">
      <c r="A183"/>
      <c r="C183"/>
      <c r="F183"/>
      <c r="I183"/>
    </row>
    <row r="184" spans="1:9" ht="15.75" customHeight="1">
      <c r="A184"/>
      <c r="C184"/>
      <c r="F184"/>
      <c r="I184"/>
    </row>
    <row r="185" spans="1:9" ht="15.75" customHeight="1">
      <c r="A185"/>
      <c r="C185"/>
      <c r="F185"/>
      <c r="I185"/>
    </row>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sheetData>
  <sheetProtection algorithmName="SHA-512" hashValue="DIrnkOSlC7vCEB9fbm5tkyLbVh0Htn9ZjFv3bP5e8ftsFGDFR5yIXSSj5C4OUfxz0kfC9orjkAUl4xrX0eMByQ==" saltValue="+6VCLHkyHszMNKj/5WCILA==" spinCount="100000" sheet="1" selectLockedCells="1"/>
  <customSheetViews>
    <customSheetView guid="{258BA2CE-0D4B-4685-9512-B6E91D85BFDC}" showGridLines="0">
      <selection activeCell="B4" sqref="B4"/>
      <pageMargins left="0.7" right="0.7" top="0.78740157499999996" bottom="0.78740157499999996" header="0" footer="0"/>
      <pageSetup paperSize="9" orientation="portrait"/>
    </customSheetView>
  </customSheetViews>
  <mergeCells count="13">
    <mergeCell ref="J106:K106"/>
    <mergeCell ref="B79:D79"/>
    <mergeCell ref="B84:D84"/>
    <mergeCell ref="G79:H79"/>
    <mergeCell ref="J101:K101"/>
    <mergeCell ref="B3:D3"/>
    <mergeCell ref="B28:D29"/>
    <mergeCell ref="B49:D50"/>
    <mergeCell ref="B46:D47"/>
    <mergeCell ref="D26:H26"/>
    <mergeCell ref="B6:K6"/>
    <mergeCell ref="D15:G15"/>
    <mergeCell ref="D17:G17"/>
  </mergeCells>
  <conditionalFormatting sqref="D21">
    <cfRule type="expression" dxfId="120" priority="12">
      <formula>$D$19&lt;&gt;"VO - výzkumná organizace"</formula>
    </cfRule>
  </conditionalFormatting>
  <conditionalFormatting sqref="E21">
    <cfRule type="containsText" dxfId="119" priority="11" operator="containsText" text="nevyplněno">
      <formula>NOT(ISERROR(SEARCH("nevyplněno",E21)))</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18" priority="6">
      <formula>$D$19="VO - výzkumná organizace"</formula>
    </cfRule>
  </conditionalFormatting>
  <conditionalFormatting sqref="J79">
    <cfRule type="containsText" dxfId="117" priority="5" operator="containsText" text="relevantní">
      <formula>NOT(ISERROR(SEARCH("relevantní",J79)))</formula>
    </cfRule>
  </conditionalFormatting>
  <conditionalFormatting sqref="D51 D53 D55 D57 D59 D61 G51 G53 G55 G57 G59 G61 J61 J59 J57 J55 J53 J51 D64 D66 D68 D70 D72 D74 G74 G72 G70 G68 G66 G64 J64 J66 J68 J70 J72 J74 G79:H79 D85 D87 D89 D92 D94 D96 G96 G94 G92 G89 G87 G85 J85 J87 J89 J92 J94 J96">
    <cfRule type="expression" dxfId="116" priority="1">
      <formula>$D$21="ostatní VO - výzkumná organizace mimo VVI, VVS a AV ČR"</formula>
    </cfRule>
  </conditionalFormatting>
  <dataValidations xWindow="556" yWindow="524" count="13">
    <dataValidation type="textLength" allowBlank="1" showInputMessage="1" showErrorMessage="1" errorTitle="Neplatný formát IČ" error="Identifikační číslo musí být osmičíselné. Před pokračováním prosím opravte." prompt="Vložte IČ Vaší organizace o délce 8 čísel." sqref="D11" xr:uid="{9A685252-86E2-4317-9F35-F42292ADBB41}">
      <formula1>4</formula1>
      <formula2>8</formula2>
    </dataValidation>
    <dataValidation allowBlank="1" showInputMessage="1" showErrorMessage="1" prompt="Vložte obchodní jméno Vaší organizace." sqref="D15" xr:uid="{436B81DF-183C-4CAC-A923-765605D5A334}"/>
    <dataValidation allowBlank="1" showInputMessage="1" showErrorMessage="1" prompt="Vložte DIČ / VAT-ID Vaší organizace." sqref="D13" xr:uid="{E5EF4CEE-9D99-4F32-BA44-670DB6610DFF}"/>
    <dataValidation allowBlank="1" showInputMessage="1" showErrorMessage="1" prompt="Pokud nemáte žádný komentář, pole nevyplňujte." sqref="D61 G61 J61 D74:D75 G74:G75 J74:J75" xr:uid="{04FFDD70-C06C-4F10-A47C-D451D4635AF1}"/>
    <dataValidation type="textLength" operator="equal" allowBlank="1" showInputMessage="1" showErrorMessage="1" errorTitle="Chybný formát" error="Vámi zadané IČ není osmimístné. Pro pokračování prosím opravte." prompt="Zadejte osmimístné IČ." sqref="J94 G87 J87 D94 G94 D87" xr:uid="{60267DA2-FE17-480F-A3F1-6E4D1AD6855D}">
      <formula1>8</formula1>
    </dataValidation>
    <dataValidation type="textLength" operator="lessThanOrEqual" allowBlank="1" showInputMessage="1" showErrorMessage="1" errorTitle="Překročení počtu znaků" error="Překročili jste povolený počet znaků. Pro pokračování je potřeba zadaný text zkrátit." prompt="Vložte text o maximální délce 1000 znaků." sqref="G79:H79" xr:uid="{29E7E030-646C-44C2-A8C7-C7D04928DD9E}">
      <formula1>1000</formula1>
    </dataValidation>
    <dataValidation allowBlank="1" showInputMessage="1" showErrorMessage="1" prompt="Vložte rodné číslo fyzické osoby (ve formátu xxxxxx/xxxx) nebo osmimístné IČ právnické osoby." sqref="J70 G57 J57 D70 G70 D57" xr:uid="{BFF4C027-FD9C-44EE-B88A-ABB93C5D86A2}"/>
    <dataValidation allowBlank="1" showInputMessage="1" showErrorMessage="1" prompt="V případě, že vyplňujete údaje o FO, která obchodní jméno nemá, nechte pole prázdné." sqref="J55 G55 J68 G68" xr:uid="{22E0955D-9F9B-47D4-A4DF-E61FFBBF275A}"/>
    <dataValidation allowBlank="1" showInputMessage="1" showErrorMessage="1" prompt="V případě, že vyplňujete údaje fyzické osoby, která obchodní jméno nemá, nechte pole prázdné." sqref="D55 D68" xr:uid="{0CAC7F57-60A7-4789-857D-3C10A983B492}"/>
    <dataValidation type="decimal" allowBlank="1" showInputMessage="1" showErrorMessage="1" errorTitle="Neplatná hodnota" error="Výše procentuálního podílu se musí pohybovat v rozmezí od 0 do 100 %. U desetinných čísel používejte oddělení čárkou (např. 50,5)." sqref="D59 G59 J59 J72 G72 D72" xr:uid="{57B7B270-E596-46BA-90E9-2510BB135149}">
      <formula1>0</formula1>
      <formula2>1</formula2>
    </dataValidation>
    <dataValidation type="decimal" allowBlank="1" showInputMessage="1" showErrorMessage="1" errorTitle="Neplatná hodnota" error="Výše procentuálního podílu se musí pohybovat v rozmezí od 0 do 100 %. U desetinných čísel používejte oddělení čárkou (např. 50,5)._x000a_" sqref="D89 G89 J89 J96 G96 D96" xr:uid="{7E462843-9FB0-4DB6-A932-BB5E579BEAA3}">
      <formula1>0</formula1>
      <formula2>1</formula2>
    </dataValidation>
    <dataValidation allowBlank="1" sqref="G18:G20" xr:uid="{E11148EA-A9A8-482F-A2A4-200A376CEB9D}"/>
    <dataValidation type="list" allowBlank="1" showErrorMessage="1" errorTitle="Neplatná hodnota" error="Vyberte prosím některou z možností rozevíracího seznamu." sqref="D17:G17" xr:uid="{BF252776-FF78-4FF4-B962-CA7158B0B2E2}">
      <formula1>pravni_forma</formula1>
    </dataValidation>
  </dataValidations>
  <hyperlinks>
    <hyperlink ref="E19" r:id="rId1" display="Nařízení  Evropské komise" xr:uid="{ECD848A8-B410-4394-857A-89095EF41CCE}"/>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xWindow="556" yWindow="524" count="3">
        <x14:dataValidation type="list" allowBlank="1" xr:uid="{0530D4BF-32FE-4E63-8577-A3B2524272F3}">
          <x14:formula1>
            <xm:f>číselníky!$K$3:$K$6</xm:f>
          </x14:formula1>
          <xm:sqref>E19:F19</xm:sqref>
        </x14:dataValidation>
        <x14:dataValidation type="list" allowBlank="1" showInputMessage="1" xr:uid="{61A58E24-B897-454B-9B9F-A0852B1A697F}">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70DC5961-8809-495D-A69F-F378DEEB32BB}">
          <x14:formula1>
            <xm:f>číselníky!$K$2:$K$6</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8839-BE4C-4912-8547-63575F479F92}">
  <sheetPr>
    <tabColor rgb="FFF8F8F8"/>
    <outlinePr summaryBelow="0" summaryRight="0"/>
  </sheetPr>
  <dimension ref="A1:Q948"/>
  <sheetViews>
    <sheetView showGridLines="0" showRowColHeaders="0" zoomScaleNormal="100" workbookViewId="0"/>
  </sheetViews>
  <sheetFormatPr defaultColWidth="14.42578125" defaultRowHeight="15" customHeight="1"/>
  <cols>
    <col min="1" max="1" width="5.5703125" style="83" customWidth="1"/>
    <col min="2" max="2" width="50.7109375" style="83" customWidth="1"/>
    <col min="3" max="3" width="2.85546875" style="83" customWidth="1"/>
    <col min="4" max="4" width="40.85546875" style="83" customWidth="1"/>
    <col min="5" max="5" width="24.28515625" style="83" customWidth="1"/>
    <col min="6" max="6" width="3" style="83" customWidth="1"/>
    <col min="7" max="7" width="41.42578125" style="83" customWidth="1"/>
    <col min="8" max="8" width="24.42578125" style="83" customWidth="1"/>
    <col min="9" max="9" width="3" style="83" customWidth="1"/>
    <col min="10" max="10" width="43" style="83" customWidth="1"/>
    <col min="11" max="11" width="8.7109375" style="83" customWidth="1"/>
    <col min="12" max="12" width="28.7109375" style="83" customWidth="1"/>
    <col min="13" max="13" width="43" style="83" customWidth="1"/>
    <col min="14" max="15" width="28.7109375" style="83" customWidth="1"/>
    <col min="16" max="16" width="43" style="83" customWidth="1"/>
    <col min="17" max="18" width="28.7109375" style="83" customWidth="1"/>
    <col min="19" max="19" width="43" style="83" customWidth="1"/>
    <col min="20" max="20" width="28.7109375" style="83" customWidth="1"/>
    <col min="21" max="16384" width="14.42578125" style="83"/>
  </cols>
  <sheetData>
    <row r="1" spans="1:12" ht="15" customHeight="1">
      <c r="A1" s="149"/>
    </row>
    <row r="2" spans="1:12" ht="21.6" customHeight="1"/>
    <row r="3" spans="1:12" ht="18" customHeight="1">
      <c r="B3" s="624" t="s">
        <v>1039</v>
      </c>
      <c r="C3" s="624"/>
      <c r="D3" s="624"/>
      <c r="E3" s="624"/>
      <c r="F3" s="624"/>
      <c r="G3" s="624"/>
      <c r="H3" s="252"/>
      <c r="I3" s="252"/>
      <c r="J3" s="252"/>
      <c r="K3" s="252"/>
    </row>
    <row r="4" spans="1:12" ht="15" customHeight="1">
      <c r="B4" s="376"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252"/>
      <c r="D4" s="252"/>
      <c r="E4" s="252"/>
      <c r="F4" s="252"/>
      <c r="G4" s="252"/>
      <c r="H4" s="252"/>
      <c r="I4" s="252"/>
      <c r="J4" s="252"/>
      <c r="K4" s="252"/>
    </row>
    <row r="5" spans="1:12" ht="15.75" customHeight="1">
      <c r="B5" s="323"/>
      <c r="C5" s="323"/>
      <c r="D5" s="323"/>
      <c r="E5" s="324"/>
      <c r="F5" s="324"/>
      <c r="G5" s="323"/>
      <c r="H5" s="324"/>
      <c r="I5" s="324"/>
      <c r="J5" s="323"/>
      <c r="K5" s="324"/>
      <c r="L5" s="20"/>
    </row>
    <row r="6" spans="1:12" ht="24.6" customHeight="1">
      <c r="B6" s="626" t="str">
        <f>IF('Identifikační údaje'!D25=1,"","Další účastník č. 1")</f>
        <v>Další účastník č. 1</v>
      </c>
      <c r="C6" s="627"/>
      <c r="D6" s="627"/>
      <c r="E6" s="627"/>
      <c r="F6" s="627"/>
      <c r="G6" s="627"/>
      <c r="H6" s="627"/>
      <c r="I6" s="627"/>
      <c r="J6" s="627"/>
      <c r="K6" s="628"/>
      <c r="L6" s="22"/>
    </row>
    <row r="7" spans="1:12" s="47" customFormat="1" ht="9.6" customHeight="1">
      <c r="B7" s="325"/>
      <c r="C7" s="326"/>
      <c r="D7" s="291"/>
      <c r="E7" s="327"/>
      <c r="F7" s="327"/>
      <c r="G7" s="328"/>
      <c r="H7" s="327"/>
      <c r="I7" s="327"/>
      <c r="J7" s="328"/>
      <c r="K7" s="327"/>
      <c r="L7" s="80"/>
    </row>
    <row r="8" spans="1:12" s="47" customFormat="1" ht="9.6" customHeight="1">
      <c r="B8" s="329"/>
      <c r="C8" s="329"/>
      <c r="D8" s="267"/>
      <c r="E8" s="160"/>
      <c r="F8" s="160"/>
      <c r="G8" s="267"/>
      <c r="H8" s="160"/>
      <c r="I8" s="160"/>
      <c r="J8" s="267"/>
      <c r="K8" s="160"/>
      <c r="L8" s="80"/>
    </row>
    <row r="9" spans="1:12" ht="15.75" customHeight="1">
      <c r="B9" s="273" t="s">
        <v>183</v>
      </c>
      <c r="C9" s="273"/>
      <c r="D9" s="352" t="s">
        <v>1041</v>
      </c>
      <c r="E9" s="160"/>
      <c r="F9" s="160"/>
      <c r="G9" s="267"/>
      <c r="H9" s="160"/>
      <c r="I9" s="160"/>
      <c r="J9" s="267"/>
      <c r="K9" s="160"/>
      <c r="L9" s="22"/>
    </row>
    <row r="10" spans="1:12" ht="15.75" customHeight="1">
      <c r="B10" s="273"/>
      <c r="C10" s="273"/>
      <c r="D10" s="267"/>
      <c r="E10" s="160"/>
      <c r="F10" s="160"/>
      <c r="G10" s="267"/>
      <c r="H10" s="160"/>
      <c r="I10" s="160"/>
      <c r="J10" s="267"/>
      <c r="K10" s="160"/>
      <c r="L10" s="22"/>
    </row>
    <row r="11" spans="1:12" ht="15.75" customHeight="1">
      <c r="B11" s="273" t="s">
        <v>185</v>
      </c>
      <c r="C11" s="273"/>
      <c r="D11" s="521"/>
      <c r="E11" s="160"/>
      <c r="F11" s="160"/>
      <c r="G11" s="267"/>
      <c r="H11" s="160"/>
      <c r="I11" s="160"/>
      <c r="J11" s="267"/>
      <c r="K11" s="160"/>
      <c r="L11" s="22"/>
    </row>
    <row r="12" spans="1:12" ht="15.75" customHeight="1">
      <c r="B12" s="273"/>
      <c r="C12" s="273"/>
      <c r="D12" s="267"/>
      <c r="E12" s="160"/>
      <c r="F12" s="160"/>
      <c r="G12" s="267"/>
      <c r="H12" s="160"/>
      <c r="I12" s="160"/>
      <c r="J12" s="267"/>
      <c r="K12" s="160"/>
      <c r="L12" s="22"/>
    </row>
    <row r="13" spans="1:12" ht="15.75" customHeight="1">
      <c r="B13" s="273" t="s">
        <v>192</v>
      </c>
      <c r="C13" s="273"/>
      <c r="D13" s="522"/>
      <c r="E13" s="160"/>
      <c r="F13" s="160"/>
      <c r="G13" s="267"/>
      <c r="H13" s="160"/>
      <c r="I13" s="160"/>
      <c r="J13" s="267"/>
      <c r="K13" s="160"/>
      <c r="L13" s="22"/>
    </row>
    <row r="14" spans="1:12" ht="15.75" customHeight="1">
      <c r="B14" s="273"/>
      <c r="C14" s="273"/>
      <c r="D14" s="267"/>
      <c r="E14" s="160"/>
      <c r="F14" s="160"/>
      <c r="G14" s="267"/>
      <c r="H14" s="160"/>
      <c r="I14" s="160"/>
      <c r="J14" s="267"/>
      <c r="K14" s="160"/>
      <c r="L14" s="22"/>
    </row>
    <row r="15" spans="1:12" ht="15.75" customHeight="1">
      <c r="B15" s="273" t="s">
        <v>197</v>
      </c>
      <c r="C15" s="273"/>
      <c r="D15" s="599"/>
      <c r="E15" s="617"/>
      <c r="F15" s="617"/>
      <c r="G15" s="600"/>
      <c r="H15" s="267"/>
      <c r="I15" s="160"/>
      <c r="J15" s="267"/>
      <c r="K15" s="160"/>
      <c r="L15" s="22"/>
    </row>
    <row r="16" spans="1:12" ht="15.75" customHeight="1">
      <c r="B16" s="273"/>
      <c r="C16" s="273"/>
      <c r="D16" s="267"/>
      <c r="E16" s="160"/>
      <c r="F16" s="160"/>
      <c r="G16" s="267"/>
      <c r="H16" s="267"/>
      <c r="I16" s="160"/>
      <c r="J16" s="267"/>
      <c r="K16" s="160"/>
      <c r="L16" s="22"/>
    </row>
    <row r="17" spans="2:12" ht="15.75" customHeight="1">
      <c r="B17" s="273" t="s">
        <v>206</v>
      </c>
      <c r="C17" s="273"/>
      <c r="D17" s="646" t="s">
        <v>26</v>
      </c>
      <c r="E17" s="647"/>
      <c r="F17" s="647"/>
      <c r="G17" s="648"/>
      <c r="H17" s="267"/>
      <c r="I17" s="160"/>
      <c r="J17" s="267"/>
      <c r="K17" s="160"/>
      <c r="L17" s="22"/>
    </row>
    <row r="18" spans="2:12" ht="15.75" customHeight="1">
      <c r="B18" s="273"/>
      <c r="C18" s="273"/>
      <c r="D18" s="267"/>
      <c r="E18" s="160"/>
      <c r="F18" s="160"/>
      <c r="G18" s="267"/>
      <c r="H18" s="267"/>
      <c r="I18" s="160"/>
      <c r="J18" s="267"/>
      <c r="K18" s="160"/>
      <c r="L18" s="22"/>
    </row>
    <row r="19" spans="2:12" ht="15.75" customHeight="1">
      <c r="B19" s="273" t="s">
        <v>1195</v>
      </c>
      <c r="C19" s="273"/>
      <c r="D19" s="275" t="s">
        <v>26</v>
      </c>
      <c r="E19" s="393" t="s">
        <v>1025</v>
      </c>
      <c r="F19" s="267"/>
      <c r="G19" s="267"/>
      <c r="H19" s="267"/>
      <c r="I19" s="160"/>
      <c r="J19" s="267"/>
      <c r="K19" s="160"/>
      <c r="L19" s="22"/>
    </row>
    <row r="20" spans="2:12" ht="15.75" customHeight="1">
      <c r="B20" s="267"/>
      <c r="C20" s="267"/>
      <c r="D20" s="267"/>
      <c r="E20" s="160"/>
      <c r="F20" s="160"/>
      <c r="G20" s="267"/>
      <c r="H20" s="160"/>
      <c r="I20" s="160"/>
      <c r="J20" s="267"/>
      <c r="K20" s="160"/>
      <c r="L20" s="22"/>
    </row>
    <row r="21" spans="2:12" ht="26.25" customHeight="1">
      <c r="B21" s="273" t="s">
        <v>233</v>
      </c>
      <c r="C21" s="273"/>
      <c r="D21" s="457"/>
      <c r="E21" s="267" t="str">
        <f>IF($D$19="Vyberte možnost:","",IF($D$19="VO - výzkumná organizace",IF($D$21="","    Nevyplněno",""),"  Není relevantní"))</f>
        <v/>
      </c>
      <c r="F21" s="282"/>
      <c r="G21" s="267"/>
      <c r="H21" s="160"/>
      <c r="I21" s="160"/>
      <c r="J21" s="267"/>
      <c r="K21" s="160"/>
      <c r="L21" s="22"/>
    </row>
    <row r="22" spans="2:12" ht="15.75" customHeight="1">
      <c r="B22" s="250"/>
      <c r="C22" s="250"/>
      <c r="D22" s="267"/>
      <c r="E22" s="160"/>
      <c r="F22" s="160"/>
      <c r="G22" s="267"/>
      <c r="H22" s="160"/>
      <c r="I22" s="160"/>
      <c r="J22" s="267"/>
      <c r="K22" s="160"/>
      <c r="L22" s="22"/>
    </row>
    <row r="23" spans="2:12" ht="15.75" customHeight="1">
      <c r="B23" s="273" t="s">
        <v>251</v>
      </c>
      <c r="C23" s="273"/>
      <c r="D23" s="330" t="s">
        <v>252</v>
      </c>
      <c r="E23" s="160"/>
      <c r="F23" s="160"/>
      <c r="G23" s="267"/>
      <c r="H23" s="160"/>
      <c r="I23" s="160"/>
      <c r="J23" s="267"/>
      <c r="K23" s="160"/>
      <c r="L23" s="22"/>
    </row>
    <row r="24" spans="2:12" ht="9.6" customHeight="1">
      <c r="B24" s="273"/>
      <c r="C24" s="273"/>
      <c r="D24" s="330"/>
      <c r="E24" s="160"/>
      <c r="F24" s="160"/>
      <c r="G24" s="390"/>
      <c r="H24" s="160"/>
      <c r="I24" s="160"/>
      <c r="J24" s="390"/>
      <c r="K24" s="160"/>
      <c r="L24" s="22"/>
    </row>
    <row r="25" spans="2:12" ht="15.75" customHeight="1">
      <c r="B25" s="332"/>
      <c r="C25" s="332"/>
      <c r="D25" s="333"/>
      <c r="E25" s="237"/>
      <c r="F25" s="237"/>
      <c r="G25" s="333"/>
      <c r="H25" s="237"/>
      <c r="I25" s="237"/>
      <c r="J25" s="333"/>
      <c r="K25" s="237"/>
    </row>
    <row r="26" spans="2:12" ht="15.75" customHeight="1">
      <c r="B26" s="297" t="s">
        <v>746</v>
      </c>
      <c r="C26" s="334"/>
      <c r="D26" s="640"/>
      <c r="E26" s="641"/>
      <c r="F26" s="641"/>
      <c r="G26" s="641"/>
      <c r="H26" s="642"/>
      <c r="I26" s="206"/>
      <c r="J26" s="265"/>
      <c r="K26" s="206"/>
    </row>
    <row r="27" spans="2:12" ht="5.25" customHeight="1">
      <c r="B27" s="160"/>
      <c r="C27" s="160"/>
      <c r="D27" s="160"/>
      <c r="E27" s="160"/>
      <c r="F27" s="160"/>
      <c r="G27" s="160"/>
      <c r="H27" s="160"/>
      <c r="I27" s="160"/>
      <c r="J27" s="160"/>
      <c r="K27" s="160"/>
    </row>
    <row r="28" spans="2:12" s="47" customFormat="1" ht="10.9" customHeight="1">
      <c r="B28" s="638" t="s">
        <v>1167</v>
      </c>
      <c r="C28" s="638"/>
      <c r="D28" s="638"/>
      <c r="E28" s="160"/>
      <c r="F28" s="160"/>
      <c r="G28" s="267"/>
      <c r="H28" s="160"/>
      <c r="I28" s="160"/>
      <c r="J28" s="267"/>
      <c r="K28" s="160"/>
    </row>
    <row r="29" spans="2:12" s="47" customFormat="1" ht="27.6" customHeight="1">
      <c r="B29" s="638"/>
      <c r="C29" s="638"/>
      <c r="D29" s="638"/>
      <c r="E29" s="160"/>
      <c r="F29" s="160"/>
      <c r="G29" s="267"/>
      <c r="H29" s="160"/>
      <c r="I29" s="160"/>
      <c r="J29" s="267"/>
      <c r="K29" s="160"/>
    </row>
    <row r="30" spans="2:12" ht="15.75" customHeight="1">
      <c r="B30" s="277" t="s">
        <v>747</v>
      </c>
      <c r="C30" s="273"/>
      <c r="D30" s="522"/>
      <c r="E30" s="277" t="s">
        <v>748</v>
      </c>
      <c r="F30" s="273"/>
      <c r="G30" s="522"/>
      <c r="H30" s="277" t="s">
        <v>749</v>
      </c>
      <c r="I30" s="273"/>
      <c r="J30" s="522"/>
      <c r="K30" s="160"/>
    </row>
    <row r="31" spans="2:12" ht="15.75" customHeight="1">
      <c r="B31" s="273"/>
      <c r="C31" s="273"/>
      <c r="D31" s="267"/>
      <c r="E31" s="273"/>
      <c r="F31" s="273"/>
      <c r="G31" s="267"/>
      <c r="H31" s="273"/>
      <c r="I31" s="273"/>
      <c r="J31" s="267"/>
      <c r="K31" s="160"/>
    </row>
    <row r="32" spans="2:12" ht="15.75" customHeight="1">
      <c r="B32" s="273" t="s">
        <v>392</v>
      </c>
      <c r="C32" s="273"/>
      <c r="D32" s="522"/>
      <c r="E32" s="273" t="s">
        <v>392</v>
      </c>
      <c r="F32" s="273"/>
      <c r="G32" s="522"/>
      <c r="H32" s="273" t="s">
        <v>392</v>
      </c>
      <c r="I32" s="273"/>
      <c r="J32" s="522"/>
      <c r="K32" s="160"/>
    </row>
    <row r="33" spans="2:11" ht="15.75" customHeight="1">
      <c r="B33" s="273"/>
      <c r="C33" s="273"/>
      <c r="D33" s="267"/>
      <c r="E33" s="273"/>
      <c r="F33" s="273"/>
      <c r="G33" s="267"/>
      <c r="H33" s="273"/>
      <c r="I33" s="273"/>
      <c r="J33" s="267"/>
      <c r="K33" s="160"/>
    </row>
    <row r="34" spans="2:11" ht="15.75" customHeight="1">
      <c r="B34" s="273" t="s">
        <v>401</v>
      </c>
      <c r="C34" s="273"/>
      <c r="D34" s="522"/>
      <c r="E34" s="273" t="s">
        <v>401</v>
      </c>
      <c r="F34" s="273"/>
      <c r="G34" s="522"/>
      <c r="H34" s="273" t="s">
        <v>401</v>
      </c>
      <c r="I34" s="273"/>
      <c r="J34" s="522"/>
      <c r="K34" s="160"/>
    </row>
    <row r="35" spans="2:11" ht="15.75" customHeight="1">
      <c r="B35" s="273"/>
      <c r="C35" s="273"/>
      <c r="D35" s="267"/>
      <c r="E35" s="273"/>
      <c r="F35" s="273"/>
      <c r="G35" s="267"/>
      <c r="H35" s="273"/>
      <c r="I35" s="273"/>
      <c r="J35" s="267"/>
      <c r="K35" s="160"/>
    </row>
    <row r="36" spans="2:11" ht="15.6" customHeight="1">
      <c r="B36" s="273"/>
      <c r="C36" s="273"/>
      <c r="D36" s="267"/>
      <c r="E36" s="273"/>
      <c r="F36" s="273"/>
      <c r="G36" s="267"/>
      <c r="H36" s="273"/>
      <c r="I36" s="273"/>
      <c r="J36" s="267"/>
      <c r="K36" s="160"/>
    </row>
    <row r="37" spans="2:11" ht="15.75" customHeight="1">
      <c r="B37" s="277" t="s">
        <v>750</v>
      </c>
      <c r="C37" s="273"/>
      <c r="D37" s="522"/>
      <c r="E37" s="277" t="s">
        <v>751</v>
      </c>
      <c r="F37" s="273"/>
      <c r="G37" s="522"/>
      <c r="H37" s="277" t="s">
        <v>752</v>
      </c>
      <c r="I37" s="273"/>
      <c r="J37" s="522"/>
      <c r="K37" s="160"/>
    </row>
    <row r="38" spans="2:11" ht="15.75" customHeight="1">
      <c r="B38" s="273"/>
      <c r="C38" s="273"/>
      <c r="D38" s="267"/>
      <c r="E38" s="273"/>
      <c r="F38" s="273"/>
      <c r="G38" s="267"/>
      <c r="H38" s="273"/>
      <c r="I38" s="273"/>
      <c r="J38" s="267"/>
      <c r="K38" s="160"/>
    </row>
    <row r="39" spans="2:11" ht="15.75" customHeight="1">
      <c r="B39" s="273" t="s">
        <v>392</v>
      </c>
      <c r="C39" s="273"/>
      <c r="D39" s="522"/>
      <c r="E39" s="273" t="s">
        <v>392</v>
      </c>
      <c r="F39" s="273"/>
      <c r="G39" s="522"/>
      <c r="H39" s="273" t="s">
        <v>392</v>
      </c>
      <c r="I39" s="273"/>
      <c r="J39" s="522"/>
      <c r="K39" s="160"/>
    </row>
    <row r="40" spans="2:11" ht="15.75" customHeight="1">
      <c r="B40" s="273"/>
      <c r="C40" s="273"/>
      <c r="D40" s="267"/>
      <c r="E40" s="273"/>
      <c r="F40" s="273"/>
      <c r="G40" s="267"/>
      <c r="H40" s="273"/>
      <c r="I40" s="273"/>
      <c r="J40" s="267"/>
      <c r="K40" s="160"/>
    </row>
    <row r="41" spans="2:11" ht="15.75" customHeight="1">
      <c r="B41" s="273" t="s">
        <v>401</v>
      </c>
      <c r="C41" s="273"/>
      <c r="D41" s="522"/>
      <c r="E41" s="273" t="s">
        <v>401</v>
      </c>
      <c r="F41" s="273"/>
      <c r="G41" s="522"/>
      <c r="H41" s="273" t="s">
        <v>401</v>
      </c>
      <c r="I41" s="273"/>
      <c r="J41" s="522"/>
      <c r="K41" s="160"/>
    </row>
    <row r="42" spans="2:11" ht="9.6" customHeight="1">
      <c r="B42" s="273"/>
      <c r="C42" s="273"/>
      <c r="D42" s="267"/>
      <c r="E42" s="273"/>
      <c r="F42" s="273"/>
      <c r="G42" s="267"/>
      <c r="H42" s="273"/>
      <c r="I42" s="273"/>
      <c r="J42" s="267"/>
      <c r="K42" s="160"/>
    </row>
    <row r="43" spans="2:11" ht="15.75" customHeight="1">
      <c r="B43" s="332"/>
      <c r="C43" s="335"/>
      <c r="D43" s="263"/>
      <c r="E43" s="334"/>
      <c r="F43" s="335"/>
      <c r="G43" s="263"/>
      <c r="H43" s="334"/>
      <c r="I43" s="335"/>
      <c r="J43" s="263"/>
      <c r="K43" s="237"/>
    </row>
    <row r="44" spans="2:11" ht="15.6" customHeight="1">
      <c r="B44" s="297" t="s">
        <v>667</v>
      </c>
      <c r="C44" s="336"/>
      <c r="D44" s="411" t="str">
        <f>IF($D$19="VO - výzkumná organizace","U veřejných výzkumných organizací není relevatní","")</f>
        <v/>
      </c>
      <c r="E44" s="337"/>
      <c r="F44" s="337"/>
      <c r="G44" s="337"/>
      <c r="H44" s="337"/>
      <c r="I44" s="337"/>
      <c r="J44" s="337"/>
      <c r="K44" s="337"/>
    </row>
    <row r="45" spans="2:11" ht="5.25" customHeight="1">
      <c r="B45" s="302"/>
      <c r="C45" s="302"/>
      <c r="D45" s="302"/>
      <c r="E45" s="302"/>
      <c r="F45" s="302"/>
      <c r="G45" s="302"/>
      <c r="H45" s="302"/>
      <c r="I45" s="302"/>
      <c r="J45" s="302"/>
      <c r="K45" s="302"/>
    </row>
    <row r="46" spans="2:11" ht="15.75" customHeight="1">
      <c r="B46" s="639" t="s">
        <v>1143</v>
      </c>
      <c r="C46" s="639"/>
      <c r="D46" s="639"/>
      <c r="E46" s="302"/>
      <c r="F46" s="302"/>
      <c r="G46" s="302"/>
      <c r="H46" s="302"/>
      <c r="I46" s="302"/>
      <c r="J46" s="302"/>
      <c r="K46" s="302"/>
    </row>
    <row r="47" spans="2:11" ht="41.25" customHeight="1">
      <c r="B47" s="639"/>
      <c r="C47" s="639"/>
      <c r="D47" s="639"/>
      <c r="E47" s="302"/>
      <c r="F47" s="302"/>
      <c r="G47" s="302"/>
      <c r="H47" s="302"/>
      <c r="I47" s="302"/>
      <c r="J47" s="302"/>
      <c r="K47" s="302"/>
    </row>
    <row r="48" spans="2:11" ht="18.75" customHeight="1">
      <c r="B48" s="338" t="s">
        <v>689</v>
      </c>
      <c r="C48" s="339"/>
      <c r="D48" s="302"/>
      <c r="E48" s="302"/>
      <c r="F48" s="302"/>
      <c r="G48" s="302"/>
      <c r="H48" s="302"/>
      <c r="I48" s="302"/>
      <c r="J48" s="302"/>
      <c r="K48" s="302"/>
    </row>
    <row r="49" spans="2:11" ht="15.75" customHeight="1">
      <c r="B49" s="639" t="s">
        <v>1142</v>
      </c>
      <c r="C49" s="639"/>
      <c r="D49" s="639"/>
      <c r="E49" s="340"/>
      <c r="F49" s="340"/>
      <c r="G49" s="341"/>
      <c r="H49" s="340"/>
      <c r="I49" s="340"/>
      <c r="J49" s="341"/>
      <c r="K49" s="340"/>
    </row>
    <row r="50" spans="2:11" ht="38.450000000000003" customHeight="1">
      <c r="B50" s="639"/>
      <c r="C50" s="639"/>
      <c r="D50" s="639"/>
      <c r="E50" s="340"/>
      <c r="F50" s="340"/>
      <c r="G50" s="341"/>
      <c r="H50" s="340"/>
      <c r="I50" s="340"/>
      <c r="J50" s="341"/>
      <c r="K50" s="340"/>
    </row>
    <row r="51" spans="2:11" ht="15.75" customHeight="1">
      <c r="B51" s="277" t="s">
        <v>753</v>
      </c>
      <c r="C51" s="342"/>
      <c r="D51" s="522"/>
      <c r="E51" s="277" t="s">
        <v>754</v>
      </c>
      <c r="F51" s="343"/>
      <c r="G51" s="522"/>
      <c r="H51" s="277" t="s">
        <v>755</v>
      </c>
      <c r="I51" s="343"/>
      <c r="J51" s="522"/>
      <c r="K51" s="302"/>
    </row>
    <row r="52" spans="2:11" ht="15.75" customHeight="1">
      <c r="B52" s="344"/>
      <c r="C52" s="309"/>
      <c r="D52" s="302"/>
      <c r="E52" s="344"/>
      <c r="F52" s="309"/>
      <c r="G52" s="302"/>
      <c r="H52" s="344"/>
      <c r="I52" s="309"/>
      <c r="J52" s="302"/>
      <c r="K52" s="302"/>
    </row>
    <row r="53" spans="2:11" ht="15.75" customHeight="1">
      <c r="B53" s="277" t="s">
        <v>392</v>
      </c>
      <c r="C53" s="343"/>
      <c r="D53" s="522"/>
      <c r="E53" s="277" t="s">
        <v>392</v>
      </c>
      <c r="F53" s="343"/>
      <c r="G53" s="522"/>
      <c r="H53" s="277" t="s">
        <v>392</v>
      </c>
      <c r="I53" s="343"/>
      <c r="J53" s="522"/>
      <c r="K53" s="302"/>
    </row>
    <row r="54" spans="2:11" ht="15.75" customHeight="1">
      <c r="B54" s="344"/>
      <c r="C54" s="309"/>
      <c r="D54" s="302"/>
      <c r="E54" s="344"/>
      <c r="F54" s="309"/>
      <c r="G54" s="302"/>
      <c r="H54" s="344"/>
      <c r="I54" s="309"/>
      <c r="J54" s="302"/>
      <c r="K54" s="302"/>
    </row>
    <row r="55" spans="2:11" ht="15.75" customHeight="1">
      <c r="B55" s="277" t="s">
        <v>197</v>
      </c>
      <c r="C55" s="343"/>
      <c r="D55" s="522"/>
      <c r="E55" s="277" t="s">
        <v>197</v>
      </c>
      <c r="F55" s="343"/>
      <c r="G55" s="522"/>
      <c r="H55" s="277" t="s">
        <v>197</v>
      </c>
      <c r="I55" s="343"/>
      <c r="J55" s="522"/>
      <c r="K55" s="302"/>
    </row>
    <row r="56" spans="2:11" ht="15.75" customHeight="1">
      <c r="B56" s="344"/>
      <c r="C56" s="309"/>
      <c r="D56" s="302"/>
      <c r="E56" s="344"/>
      <c r="F56" s="309"/>
      <c r="G56" s="302"/>
      <c r="H56" s="344"/>
      <c r="I56" s="309"/>
      <c r="J56" s="302"/>
      <c r="K56" s="302"/>
    </row>
    <row r="57" spans="2:11" ht="15.75" customHeight="1">
      <c r="B57" s="273" t="s">
        <v>1035</v>
      </c>
      <c r="C57" s="343"/>
      <c r="D57" s="522"/>
      <c r="E57" s="273" t="s">
        <v>1035</v>
      </c>
      <c r="F57" s="346"/>
      <c r="G57" s="522"/>
      <c r="H57" s="273" t="s">
        <v>1035</v>
      </c>
      <c r="I57" s="346"/>
      <c r="J57" s="522"/>
      <c r="K57" s="302"/>
    </row>
    <row r="58" spans="2:11" ht="15.75" customHeight="1">
      <c r="B58" s="344"/>
      <c r="C58" s="309"/>
      <c r="D58" s="302"/>
      <c r="E58" s="344"/>
      <c r="F58" s="309"/>
      <c r="G58" s="302"/>
      <c r="H58" s="344"/>
      <c r="I58" s="309"/>
      <c r="J58" s="302"/>
      <c r="K58" s="302"/>
    </row>
    <row r="59" spans="2:11" ht="15.75" customHeight="1">
      <c r="B59" s="277" t="s">
        <v>706</v>
      </c>
      <c r="C59" s="343"/>
      <c r="D59" s="524"/>
      <c r="E59" s="277" t="s">
        <v>706</v>
      </c>
      <c r="F59" s="343"/>
      <c r="G59" s="526"/>
      <c r="H59" s="277" t="s">
        <v>706</v>
      </c>
      <c r="I59" s="343"/>
      <c r="J59" s="526"/>
      <c r="K59" s="302"/>
    </row>
    <row r="60" spans="2:11" ht="15.75" customHeight="1">
      <c r="B60" s="344"/>
      <c r="C60" s="309"/>
      <c r="D60" s="302"/>
      <c r="E60" s="344"/>
      <c r="F60" s="309"/>
      <c r="G60" s="302"/>
      <c r="H60" s="344"/>
      <c r="I60" s="309"/>
      <c r="J60" s="302"/>
      <c r="K60" s="302"/>
    </row>
    <row r="61" spans="2:11" ht="30" customHeight="1">
      <c r="B61" s="277" t="s">
        <v>707</v>
      </c>
      <c r="C61" s="343"/>
      <c r="D61" s="522"/>
      <c r="E61" s="277" t="s">
        <v>707</v>
      </c>
      <c r="F61" s="343"/>
      <c r="G61" s="522"/>
      <c r="H61" s="277" t="s">
        <v>707</v>
      </c>
      <c r="I61" s="343"/>
      <c r="J61" s="522"/>
      <c r="K61" s="302"/>
    </row>
    <row r="62" spans="2:11" ht="15.75" customHeight="1">
      <c r="B62" s="277"/>
      <c r="C62" s="343"/>
      <c r="D62" s="277"/>
      <c r="E62" s="277"/>
      <c r="F62" s="277"/>
      <c r="G62" s="277"/>
      <c r="H62" s="277"/>
      <c r="I62" s="277"/>
      <c r="J62" s="277"/>
      <c r="K62" s="302"/>
    </row>
    <row r="63" spans="2:11" ht="15.75" customHeight="1">
      <c r="B63" s="277"/>
      <c r="C63" s="343"/>
      <c r="D63" s="277"/>
      <c r="E63" s="277"/>
      <c r="F63" s="277"/>
      <c r="G63" s="277"/>
      <c r="H63" s="277"/>
      <c r="I63" s="277"/>
      <c r="J63" s="277"/>
      <c r="K63" s="302"/>
    </row>
    <row r="64" spans="2:11" ht="15.75" customHeight="1">
      <c r="B64" s="273" t="s">
        <v>780</v>
      </c>
      <c r="C64" s="342"/>
      <c r="D64" s="522"/>
      <c r="E64" s="273" t="s">
        <v>781</v>
      </c>
      <c r="F64" s="343"/>
      <c r="G64" s="522"/>
      <c r="H64" s="273" t="s">
        <v>782</v>
      </c>
      <c r="I64" s="343"/>
      <c r="J64" s="522"/>
      <c r="K64" s="302"/>
    </row>
    <row r="65" spans="2:17" ht="15.75" customHeight="1">
      <c r="B65" s="344"/>
      <c r="C65" s="309"/>
      <c r="D65" s="302"/>
      <c r="E65" s="344"/>
      <c r="F65" s="309"/>
      <c r="G65" s="302"/>
      <c r="H65" s="344"/>
      <c r="I65" s="309"/>
      <c r="J65" s="302"/>
      <c r="K65" s="302"/>
    </row>
    <row r="66" spans="2:17" ht="15.75" customHeight="1">
      <c r="B66" s="277" t="s">
        <v>392</v>
      </c>
      <c r="C66" s="343"/>
      <c r="D66" s="522"/>
      <c r="E66" s="277" t="s">
        <v>392</v>
      </c>
      <c r="F66" s="343"/>
      <c r="G66" s="522"/>
      <c r="H66" s="277" t="s">
        <v>392</v>
      </c>
      <c r="I66" s="343"/>
      <c r="J66" s="522"/>
      <c r="K66" s="302"/>
    </row>
    <row r="67" spans="2:17" ht="15.75" customHeight="1">
      <c r="B67" s="344"/>
      <c r="C67" s="309"/>
      <c r="D67" s="302"/>
      <c r="E67" s="344"/>
      <c r="F67" s="309"/>
      <c r="G67" s="302"/>
      <c r="H67" s="344"/>
      <c r="I67" s="309"/>
      <c r="J67" s="302"/>
      <c r="K67" s="302"/>
    </row>
    <row r="68" spans="2:17" ht="15.75" customHeight="1">
      <c r="B68" s="277" t="s">
        <v>197</v>
      </c>
      <c r="C68" s="343"/>
      <c r="D68" s="522"/>
      <c r="E68" s="277" t="s">
        <v>197</v>
      </c>
      <c r="F68" s="343"/>
      <c r="G68" s="522"/>
      <c r="H68" s="277" t="s">
        <v>197</v>
      </c>
      <c r="I68" s="343"/>
      <c r="J68" s="522"/>
      <c r="K68" s="302"/>
    </row>
    <row r="69" spans="2:17" ht="15.75" customHeight="1">
      <c r="B69" s="344"/>
      <c r="C69" s="309"/>
      <c r="D69" s="302"/>
      <c r="E69" s="344"/>
      <c r="F69" s="309"/>
      <c r="G69" s="302"/>
      <c r="H69" s="344"/>
      <c r="I69" s="309"/>
      <c r="J69" s="302"/>
      <c r="K69" s="302"/>
    </row>
    <row r="70" spans="2:17" ht="15.75" customHeight="1">
      <c r="B70" s="273" t="s">
        <v>1035</v>
      </c>
      <c r="C70" s="343"/>
      <c r="D70" s="522"/>
      <c r="E70" s="273" t="s">
        <v>1035</v>
      </c>
      <c r="F70" s="346"/>
      <c r="G70" s="522"/>
      <c r="H70" s="273" t="s">
        <v>1035</v>
      </c>
      <c r="I70" s="346"/>
      <c r="J70" s="522"/>
      <c r="K70" s="302"/>
    </row>
    <row r="71" spans="2:17" ht="15.75" customHeight="1">
      <c r="B71" s="344"/>
      <c r="C71" s="309"/>
      <c r="D71" s="302"/>
      <c r="E71" s="344"/>
      <c r="F71" s="309"/>
      <c r="G71" s="302"/>
      <c r="H71" s="344"/>
      <c r="I71" s="309"/>
      <c r="J71" s="302"/>
      <c r="K71" s="302"/>
    </row>
    <row r="72" spans="2:17" ht="15.75" customHeight="1">
      <c r="B72" s="277" t="s">
        <v>706</v>
      </c>
      <c r="C72" s="343"/>
      <c r="D72" s="524"/>
      <c r="E72" s="277" t="s">
        <v>706</v>
      </c>
      <c r="F72" s="343"/>
      <c r="G72" s="526"/>
      <c r="H72" s="277" t="s">
        <v>706</v>
      </c>
      <c r="I72" s="343"/>
      <c r="J72" s="526"/>
      <c r="K72" s="302"/>
    </row>
    <row r="73" spans="2:17" ht="15.75" customHeight="1">
      <c r="B73" s="344"/>
      <c r="C73" s="309"/>
      <c r="D73" s="302"/>
      <c r="E73" s="344"/>
      <c r="F73" s="309"/>
      <c r="G73" s="302"/>
      <c r="H73" s="344"/>
      <c r="I73" s="309"/>
      <c r="J73" s="302"/>
      <c r="K73" s="302"/>
    </row>
    <row r="74" spans="2:17" ht="30" customHeight="1">
      <c r="B74" s="277" t="s">
        <v>707</v>
      </c>
      <c r="C74" s="343"/>
      <c r="D74" s="522"/>
      <c r="E74" s="277" t="s">
        <v>707</v>
      </c>
      <c r="F74" s="343"/>
      <c r="G74" s="522"/>
      <c r="H74" s="277" t="s">
        <v>707</v>
      </c>
      <c r="I74" s="343"/>
      <c r="J74" s="522"/>
      <c r="K74" s="302"/>
      <c r="L74" s="7"/>
      <c r="M74" s="7"/>
      <c r="N74" s="7"/>
      <c r="O74" s="7"/>
      <c r="P74" s="7"/>
      <c r="Q74" s="7"/>
    </row>
    <row r="75" spans="2:17" s="47" customFormat="1" ht="9.6" customHeight="1">
      <c r="B75" s="348"/>
      <c r="C75" s="348"/>
      <c r="D75" s="299"/>
      <c r="E75" s="299"/>
      <c r="F75" s="299"/>
      <c r="G75" s="299"/>
      <c r="H75" s="299"/>
      <c r="I75" s="299"/>
      <c r="J75" s="299"/>
      <c r="K75" s="299"/>
      <c r="L75" s="84"/>
      <c r="M75" s="84"/>
      <c r="N75" s="84"/>
      <c r="O75" s="84"/>
      <c r="P75" s="84"/>
      <c r="Q75" s="84"/>
    </row>
    <row r="76" spans="2:17" s="47" customFormat="1" ht="10.15" customHeight="1">
      <c r="B76" s="309"/>
      <c r="C76" s="309"/>
      <c r="D76" s="302"/>
      <c r="E76" s="302"/>
      <c r="F76" s="302"/>
      <c r="G76" s="302"/>
      <c r="H76" s="302"/>
      <c r="I76" s="302"/>
      <c r="J76" s="302"/>
      <c r="K76" s="302"/>
      <c r="L76" s="84"/>
      <c r="M76" s="84"/>
      <c r="N76" s="84"/>
      <c r="O76" s="84"/>
      <c r="P76" s="84"/>
      <c r="Q76" s="84"/>
    </row>
    <row r="77" spans="2:17" ht="19.149999999999999" customHeight="1">
      <c r="B77" s="338" t="s">
        <v>708</v>
      </c>
      <c r="C77" s="339"/>
      <c r="D77" s="302"/>
      <c r="E77" s="302"/>
      <c r="F77" s="302"/>
      <c r="G77" s="302"/>
      <c r="H77" s="302"/>
      <c r="I77" s="302"/>
      <c r="J77" s="302"/>
      <c r="K77" s="302"/>
      <c r="L77" s="7"/>
      <c r="M77" s="7"/>
      <c r="N77" s="7"/>
      <c r="O77" s="7"/>
      <c r="P77" s="7"/>
      <c r="Q77" s="7"/>
    </row>
    <row r="78" spans="2:17" ht="306" customHeight="1">
      <c r="B78" s="639" t="s">
        <v>1170</v>
      </c>
      <c r="C78" s="639"/>
      <c r="D78" s="639"/>
      <c r="E78" s="302"/>
      <c r="F78" s="302"/>
      <c r="G78" s="651"/>
      <c r="H78" s="652"/>
      <c r="I78" s="302"/>
      <c r="J78" s="349" t="str">
        <f>IF(D19="VO - výzkumná organizace","Není relevantní","Zapsáno znaků: "&amp;LEN(G78)&amp;" z max. 1000")</f>
        <v>Zapsáno znaků: 0 z max. 1000</v>
      </c>
      <c r="K78" s="302"/>
      <c r="L78" s="7"/>
      <c r="M78" s="7"/>
      <c r="N78" s="7"/>
      <c r="O78" s="7"/>
      <c r="P78" s="7"/>
      <c r="Q78" s="7"/>
    </row>
    <row r="79" spans="2:17" ht="15.75" customHeight="1">
      <c r="B79" s="309"/>
      <c r="C79" s="309"/>
      <c r="D79" s="302"/>
      <c r="E79" s="302"/>
      <c r="F79" s="302"/>
      <c r="G79" s="302"/>
      <c r="H79" s="302"/>
      <c r="I79" s="302"/>
      <c r="J79" s="302"/>
      <c r="K79" s="302"/>
      <c r="L79" s="7"/>
      <c r="M79" s="7"/>
      <c r="N79" s="7"/>
      <c r="O79" s="7"/>
      <c r="P79" s="7"/>
      <c r="Q79" s="7"/>
    </row>
    <row r="80" spans="2:17" s="81" customFormat="1" ht="9.6" customHeight="1">
      <c r="B80" s="350"/>
      <c r="C80" s="350"/>
      <c r="D80" s="350"/>
      <c r="E80" s="350"/>
      <c r="F80" s="350"/>
      <c r="G80" s="350"/>
      <c r="H80" s="350"/>
      <c r="I80" s="350"/>
      <c r="J80" s="350"/>
      <c r="K80" s="350"/>
      <c r="L80" s="133"/>
      <c r="M80" s="133"/>
      <c r="N80" s="133"/>
      <c r="O80" s="133"/>
      <c r="P80" s="133"/>
      <c r="Q80" s="133"/>
    </row>
    <row r="81" spans="2:17" ht="9.6" customHeight="1">
      <c r="B81" s="309"/>
      <c r="C81" s="309"/>
      <c r="D81" s="302"/>
      <c r="E81" s="302"/>
      <c r="F81" s="302"/>
      <c r="G81" s="302"/>
      <c r="H81" s="302"/>
      <c r="I81" s="302"/>
      <c r="J81" s="302"/>
      <c r="K81" s="302"/>
      <c r="L81" s="7"/>
      <c r="M81" s="7"/>
      <c r="N81" s="7"/>
      <c r="O81" s="7"/>
      <c r="P81" s="7"/>
      <c r="Q81" s="7"/>
    </row>
    <row r="82" spans="2:17" ht="19.149999999999999" customHeight="1">
      <c r="B82" s="338" t="s">
        <v>709</v>
      </c>
      <c r="C82" s="339"/>
      <c r="D82" s="302"/>
      <c r="E82" s="302"/>
      <c r="F82" s="302"/>
      <c r="G82" s="302"/>
      <c r="H82" s="302"/>
      <c r="I82" s="302"/>
      <c r="J82" s="302"/>
      <c r="K82" s="302"/>
      <c r="L82" s="7"/>
      <c r="M82" s="7"/>
      <c r="N82" s="7"/>
      <c r="O82" s="7"/>
      <c r="P82" s="7"/>
      <c r="Q82" s="7"/>
    </row>
    <row r="83" spans="2:17" ht="34.15" customHeight="1">
      <c r="B83" s="650" t="s">
        <v>756</v>
      </c>
      <c r="C83" s="650"/>
      <c r="D83" s="650"/>
      <c r="E83" s="340"/>
      <c r="F83" s="340"/>
      <c r="G83" s="341"/>
      <c r="H83" s="340"/>
      <c r="I83" s="340"/>
      <c r="J83" s="341"/>
      <c r="K83" s="340"/>
      <c r="L83" s="7"/>
      <c r="M83" s="7"/>
      <c r="N83" s="7"/>
      <c r="O83" s="7"/>
      <c r="P83" s="7"/>
      <c r="Q83" s="7"/>
    </row>
    <row r="84" spans="2:17" ht="15.75" customHeight="1">
      <c r="B84" s="273" t="s">
        <v>789</v>
      </c>
      <c r="C84" s="343"/>
      <c r="D84" s="522"/>
      <c r="E84" s="273" t="s">
        <v>790</v>
      </c>
      <c r="F84" s="343"/>
      <c r="G84" s="522"/>
      <c r="H84" s="273" t="s">
        <v>791</v>
      </c>
      <c r="I84" s="343"/>
      <c r="J84" s="522"/>
      <c r="K84" s="302"/>
      <c r="L84" s="7"/>
      <c r="M84" s="7"/>
      <c r="N84" s="7"/>
      <c r="O84" s="7"/>
      <c r="P84" s="7"/>
      <c r="Q84" s="7"/>
    </row>
    <row r="85" spans="2:17" ht="15.75" customHeight="1">
      <c r="B85" s="289"/>
      <c r="C85" s="309"/>
      <c r="D85" s="302"/>
      <c r="E85" s="289"/>
      <c r="F85" s="309"/>
      <c r="G85" s="302"/>
      <c r="H85" s="289"/>
      <c r="I85" s="309"/>
      <c r="J85" s="302"/>
      <c r="K85" s="302"/>
      <c r="L85" s="7"/>
      <c r="M85" s="7"/>
      <c r="N85" s="7"/>
      <c r="O85" s="7"/>
      <c r="P85" s="7"/>
      <c r="Q85" s="7"/>
    </row>
    <row r="86" spans="2:17" ht="15.75" customHeight="1">
      <c r="B86" s="273" t="s">
        <v>185</v>
      </c>
      <c r="C86" s="343"/>
      <c r="D86" s="522"/>
      <c r="E86" s="273" t="s">
        <v>185</v>
      </c>
      <c r="F86" s="343"/>
      <c r="G86" s="522"/>
      <c r="H86" s="273" t="s">
        <v>185</v>
      </c>
      <c r="I86" s="343"/>
      <c r="J86" s="522"/>
      <c r="K86" s="302"/>
      <c r="L86" s="7"/>
      <c r="M86" s="7"/>
      <c r="N86" s="7"/>
      <c r="O86" s="7"/>
      <c r="P86" s="7"/>
      <c r="Q86" s="7"/>
    </row>
    <row r="87" spans="2:17" ht="15.75" customHeight="1">
      <c r="B87" s="289"/>
      <c r="C87" s="309"/>
      <c r="D87" s="302"/>
      <c r="E87" s="289"/>
      <c r="F87" s="309"/>
      <c r="G87" s="302"/>
      <c r="H87" s="289"/>
      <c r="I87" s="309"/>
      <c r="J87" s="302"/>
      <c r="K87" s="302"/>
      <c r="L87" s="7"/>
      <c r="M87" s="7"/>
      <c r="N87" s="7"/>
      <c r="O87" s="7"/>
      <c r="P87" s="7"/>
      <c r="Q87" s="7"/>
    </row>
    <row r="88" spans="2:17" ht="15.75" customHeight="1">
      <c r="B88" s="273" t="s">
        <v>706</v>
      </c>
      <c r="C88" s="343"/>
      <c r="D88" s="524"/>
      <c r="E88" s="273" t="s">
        <v>706</v>
      </c>
      <c r="F88" s="343"/>
      <c r="G88" s="524"/>
      <c r="H88" s="273" t="s">
        <v>706</v>
      </c>
      <c r="I88" s="343"/>
      <c r="J88" s="524"/>
      <c r="K88" s="302"/>
      <c r="L88" s="7"/>
      <c r="M88" s="7"/>
      <c r="N88" s="7"/>
      <c r="O88" s="7"/>
      <c r="P88" s="7"/>
      <c r="Q88" s="7"/>
    </row>
    <row r="89" spans="2:17" ht="15.75" customHeight="1">
      <c r="B89" s="273"/>
      <c r="C89" s="343"/>
      <c r="D89" s="273"/>
      <c r="E89" s="273"/>
      <c r="F89" s="273"/>
      <c r="G89" s="343"/>
      <c r="H89" s="273"/>
      <c r="I89" s="343"/>
      <c r="J89" s="273"/>
      <c r="K89" s="302"/>
      <c r="L89" s="7"/>
      <c r="M89" s="7"/>
      <c r="N89" s="7"/>
      <c r="O89" s="7"/>
      <c r="P89" s="7"/>
      <c r="Q89" s="7"/>
    </row>
    <row r="90" spans="2:17" s="47" customFormat="1" ht="15.75" customHeight="1">
      <c r="B90" s="231"/>
      <c r="C90" s="231"/>
      <c r="D90" s="231"/>
      <c r="E90" s="353"/>
      <c r="F90" s="231"/>
      <c r="G90" s="231"/>
      <c r="H90" s="353"/>
      <c r="I90" s="231"/>
      <c r="J90" s="231"/>
      <c r="K90" s="231"/>
    </row>
    <row r="91" spans="2:17" s="47" customFormat="1" ht="15.75" customHeight="1">
      <c r="B91" s="273" t="s">
        <v>792</v>
      </c>
      <c r="C91" s="343"/>
      <c r="D91" s="522"/>
      <c r="E91" s="273" t="s">
        <v>793</v>
      </c>
      <c r="F91" s="343"/>
      <c r="G91" s="522"/>
      <c r="H91" s="273" t="s">
        <v>794</v>
      </c>
      <c r="I91" s="343"/>
      <c r="J91" s="522"/>
      <c r="K91" s="231"/>
    </row>
    <row r="92" spans="2:17" s="47" customFormat="1" ht="15.75" customHeight="1">
      <c r="B92" s="289"/>
      <c r="C92" s="309"/>
      <c r="D92" s="302"/>
      <c r="E92" s="289"/>
      <c r="F92" s="309"/>
      <c r="G92" s="302"/>
      <c r="H92" s="289"/>
      <c r="I92" s="309"/>
      <c r="J92" s="302"/>
      <c r="K92" s="231"/>
    </row>
    <row r="93" spans="2:17" s="47" customFormat="1" ht="15.75" customHeight="1">
      <c r="B93" s="273" t="s">
        <v>185</v>
      </c>
      <c r="C93" s="343"/>
      <c r="D93" s="522"/>
      <c r="E93" s="273" t="s">
        <v>185</v>
      </c>
      <c r="F93" s="343"/>
      <c r="G93" s="522"/>
      <c r="H93" s="273" t="s">
        <v>185</v>
      </c>
      <c r="I93" s="343"/>
      <c r="J93" s="522"/>
      <c r="K93" s="231"/>
    </row>
    <row r="94" spans="2:17" s="47" customFormat="1" ht="15.75" customHeight="1">
      <c r="B94" s="289"/>
      <c r="C94" s="309"/>
      <c r="D94" s="302"/>
      <c r="E94" s="289"/>
      <c r="F94" s="309"/>
      <c r="G94" s="302"/>
      <c r="H94" s="289"/>
      <c r="I94" s="309"/>
      <c r="J94" s="302"/>
      <c r="K94" s="231"/>
    </row>
    <row r="95" spans="2:17" s="47" customFormat="1" ht="15.75" customHeight="1">
      <c r="B95" s="273" t="s">
        <v>706</v>
      </c>
      <c r="C95" s="343"/>
      <c r="D95" s="524"/>
      <c r="E95" s="273" t="s">
        <v>706</v>
      </c>
      <c r="F95" s="343"/>
      <c r="G95" s="524"/>
      <c r="H95" s="273" t="s">
        <v>706</v>
      </c>
      <c r="I95" s="343"/>
      <c r="J95" s="524"/>
      <c r="K95" s="231"/>
    </row>
    <row r="96" spans="2:17" s="47" customFormat="1" ht="9.6" customHeight="1">
      <c r="B96" s="273"/>
      <c r="C96" s="343"/>
      <c r="D96" s="351"/>
      <c r="E96" s="273"/>
      <c r="F96" s="343"/>
      <c r="G96" s="351"/>
      <c r="H96" s="343"/>
      <c r="I96" s="343"/>
      <c r="J96" s="351"/>
      <c r="K96" s="231"/>
    </row>
    <row r="97" spans="2:12" s="47" customFormat="1" ht="15.75" customHeight="1">
      <c r="B97" s="261"/>
      <c r="C97" s="261"/>
      <c r="D97" s="261"/>
      <c r="E97" s="261"/>
      <c r="F97" s="261"/>
      <c r="G97" s="261"/>
      <c r="H97" s="261"/>
      <c r="I97" s="261"/>
      <c r="J97" s="261"/>
      <c r="K97" s="261"/>
    </row>
    <row r="98" spans="2:12" s="47" customFormat="1" ht="15.6" customHeight="1">
      <c r="B98" s="261"/>
      <c r="C98" s="261"/>
      <c r="D98" s="261"/>
      <c r="E98" s="261"/>
      <c r="F98" s="261"/>
      <c r="G98" s="261"/>
      <c r="H98" s="261"/>
      <c r="I98" s="261"/>
      <c r="J98" s="261"/>
      <c r="K98" s="261"/>
    </row>
    <row r="99" spans="2:12" s="47" customFormat="1" ht="15.75" customHeight="1">
      <c r="B99" s="510"/>
      <c r="C99" s="510"/>
      <c r="D99" s="510"/>
      <c r="E99" s="510"/>
      <c r="F99" s="510"/>
      <c r="G99" s="510"/>
      <c r="H99" s="510"/>
      <c r="I99" s="510"/>
      <c r="J99" s="653" t="str">
        <f>Pokyny!E51</f>
        <v xml:space="preserve"> Verze 2: říjen 2021.</v>
      </c>
      <c r="K99" s="653"/>
    </row>
    <row r="100" spans="2:12" s="47" customFormat="1" ht="15.6" customHeight="1">
      <c r="B100" s="261"/>
      <c r="C100" s="261"/>
      <c r="D100" s="261"/>
      <c r="E100" s="261"/>
      <c r="F100" s="261"/>
      <c r="G100" s="261"/>
      <c r="H100" s="261"/>
      <c r="I100" s="261"/>
      <c r="J100" s="261"/>
      <c r="K100" s="261"/>
    </row>
    <row r="101" spans="2:12" ht="42" customHeight="1">
      <c r="B101" s="79"/>
      <c r="C101" s="79"/>
      <c r="D101" s="79"/>
      <c r="E101" s="79"/>
      <c r="F101" s="79"/>
      <c r="G101" s="79"/>
      <c r="H101" s="79"/>
      <c r="I101" s="79"/>
      <c r="J101" s="79"/>
      <c r="K101" s="79"/>
    </row>
    <row r="102" spans="2:12" ht="15.75" customHeight="1"/>
    <row r="103" spans="2:12" ht="15.75" customHeight="1"/>
    <row r="104" spans="2:12" ht="15.75" customHeight="1">
      <c r="J104" s="654" t="s">
        <v>774</v>
      </c>
      <c r="K104" s="654"/>
      <c r="L104" s="122"/>
    </row>
    <row r="105" spans="2:12" ht="15.75" customHeight="1"/>
    <row r="106" spans="2:12" ht="15.75" customHeight="1"/>
    <row r="107" spans="2:12" ht="15.75" customHeight="1"/>
    <row r="108" spans="2:12" ht="15.75" customHeight="1"/>
    <row r="109" spans="2:12" ht="15.75" customHeight="1"/>
    <row r="110" spans="2:12" ht="15.75" customHeight="1"/>
    <row r="111" spans="2:12" ht="15.75" customHeight="1"/>
    <row r="112" spans="2: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29.2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c r="A148" s="7"/>
      <c r="B148" s="7"/>
      <c r="C148" s="7"/>
      <c r="D148" s="7"/>
      <c r="E148" s="7"/>
    </row>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sheetData>
  <sheetProtection algorithmName="SHA-512" hashValue="qWgJFB/ek7zY6aMHwqnQtNm9iESk85uASwD0Ot9deSwsCUan0tQR+JbtuwBxMJ40GaAGnu7wZdAcx/TpTjnDoA==" saltValue="cWQc33ni47umUfF8QT6Ang==" spinCount="100000" sheet="1" selectLockedCells="1"/>
  <mergeCells count="13">
    <mergeCell ref="B3:G3"/>
    <mergeCell ref="D26:H26"/>
    <mergeCell ref="B28:D29"/>
    <mergeCell ref="B46:D47"/>
    <mergeCell ref="B6:K6"/>
    <mergeCell ref="D15:G15"/>
    <mergeCell ref="D17:G17"/>
    <mergeCell ref="J104:K104"/>
    <mergeCell ref="B83:D83"/>
    <mergeCell ref="B49:D50"/>
    <mergeCell ref="B78:D78"/>
    <mergeCell ref="G78:H78"/>
    <mergeCell ref="J99:K99"/>
  </mergeCells>
  <conditionalFormatting sqref="D21">
    <cfRule type="expression" dxfId="115" priority="10">
      <formula>$D$19&lt;&gt;"VO - výzkumná organizace"</formula>
    </cfRule>
  </conditionalFormatting>
  <conditionalFormatting sqref="E21">
    <cfRule type="containsText" dxfId="114" priority="9" operator="containsText" text="Nevyplněno">
      <formula>NOT(ISERROR(SEARCH("Nevyplněno",E21)))</formula>
    </cfRule>
  </conditionalFormatting>
  <conditionalFormatting sqref="J78">
    <cfRule type="containsText" dxfId="113" priority="3" operator="containsText" text="relevantní">
      <formula>NOT(ISERROR(SEARCH("relevantní",J78)))</formula>
    </cfRule>
  </conditionalFormatting>
  <conditionalFormatting sqref="D51 D53 D55 D57 D59 D61 G61 G59 G57 G55 G53 G51 J51 J53 J55 J57 J59 J61 D64 D66 D68 D70 D72 D74 G74 G72 G70 G68 G66 G64 J64 J66 J68 J70 J72 J74 G78:H78 D84 D86 D88 D91 D93 D95 G95 G93 G91 G88 G86 G84 J84 J86 J88 J91 J93 J95">
    <cfRule type="expression" dxfId="112" priority="2">
      <formula>$D$19="VO - výzkumná organizace"</formula>
    </cfRule>
  </conditionalFormatting>
  <conditionalFormatting sqref="D51 D53 D55 D57 D59 D61 D64 D66 D68 D70 D72 D74 G74 G72 G70 G68 G66 G64 G61 G59 G57 G55 G53 G51 J51 J53 J55 J57 J59 J61 J64 J66 J68 J70 J72 J74 G78:H78 D84 D86 D88 D91 D93 D95 G95 G93 G91 G88 G86 G84 J84 J86 J88 J91 J93 J95">
    <cfRule type="expression" dxfId="111" priority="1">
      <formula>$D$21="ostatní VO - výzkumná organizace mimo VVI, VVS a AV ČR"</formula>
    </cfRule>
  </conditionalFormatting>
  <dataValidations count="9">
    <dataValidation type="textLength" operator="lessThanOrEqual" allowBlank="1" showInputMessage="1" showErrorMessage="1" sqref="G78:H78" xr:uid="{69C100D3-F3BC-45B1-89F7-EED21E5EB63B}">
      <formula1>1000</formula1>
    </dataValidation>
    <dataValidation type="textLength" operator="equal" allowBlank="1" showInputMessage="1" showErrorMessage="1" prompt="Zadejte osmimístné IČ." sqref="J93 G93 G86 J86 D93 D86" xr:uid="{B92CC789-5DCA-40FC-8DD8-1E1D4FD93453}">
      <formula1>8</formula1>
    </dataValidation>
    <dataValidation allowBlank="1" showInputMessage="1" showErrorMessage="1" prompt="Pokud nemáte žádný komentář, pole nevyplňujte." sqref="G61:G63 J61:J63 D61:D63 G74 J74 D74" xr:uid="{21E69350-6C7C-46C7-ADE5-939EE8E98A8D}"/>
    <dataValidation allowBlank="1" showInputMessage="1" showErrorMessage="1" prompt="Vložte DIČ / VAT-ID Vaší organizace." sqref="D13" xr:uid="{DDB71BF5-D4AF-449A-98B0-4681B63CF736}"/>
    <dataValidation allowBlank="1" showInputMessage="1" showErrorMessage="1" prompt="Vložte obchodní jméno Vaší organizace." sqref="D15" xr:uid="{405EC5EA-DA26-4EB5-A1ED-28CC444DB74D}"/>
    <dataValidation type="textLength" allowBlank="1" showInputMessage="1" showErrorMessage="1" errorTitle="Neplatný formát IČ" error="Identifikační číslo musí být osmičíselné. Před pokračováním prosím opravte." prompt="Vložte IČ organizace o délce 8 čísel." sqref="D11" xr:uid="{10AA9357-863C-4AA6-BFFB-EA44FB7D3827}">
      <formula1>4</formula1>
      <formula2>8</formula2>
    </dataValidation>
    <dataValidation allowBlank="1" showInputMessage="1" showErrorMessage="1" prompt="Vložte rodné číslo fyzické osoby (ve formátu xxxxxx/xxxx) nebo osmimístné IČ právnické osoby." sqref="J70 G57 J57 D70 G70 D57" xr:uid="{00F314F5-08EB-42F1-9D3C-EB57B4F93B7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8 G88 J88 J95 G95 D95" xr:uid="{6BA724E1-8CAF-4DDA-84D8-EE70A4FEBF09}">
      <formula1>0</formula1>
      <formula2>1</formula2>
    </dataValidation>
    <dataValidation type="list" allowBlank="1" showErrorMessage="1" errorTitle="Neplatná hodnota" error="Vyberte prosím některou z možností rozevíracího seznamu." sqref="D17:G17" xr:uid="{948C777C-8101-49DE-AD0C-84FCFA7FAB9C}">
      <formula1>pravni_forma</formula1>
    </dataValidation>
  </dataValidations>
  <hyperlinks>
    <hyperlink ref="E19" r:id="rId1" display="Nařízení  Evropské komise" xr:uid="{EC23DDBA-F5E2-4824-A1B4-AAF7640E0825}"/>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8" id="{BC0234E7-A08F-4D40-A8A1-F7C6B128F13B}">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G30 G32 G34 J30 J32 J34 J37 J39 J41 G37 G39 G41 D37 D39 D41 D51 D53 D55 D57 D59 D61 D64 D66 D68 D70 D72 D74 G51 G53 G55 G57 G59 G61 G64 G66 G68 G70 G72 G74 J51 J53 J55 J57 J59 J61 J64 J66 J68 J70 J72 J74 G78:H78 D84 D86 D88 D91 D93 D95 G84 G86 G88 G91 G93 G95 J84 J86 J88 J91 J93 J95</xm:sqref>
        </x14:conditionalFormatting>
        <x14:conditionalFormatting xmlns:xm="http://schemas.microsoft.com/office/excel/2006/main">
          <x14:cfRule type="expression" priority="7" id="{E0CFE152-B1A5-48E7-AA7B-23E1579F2475}">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G37 G39 G41 D37 D39 D41 D51 D53 D55 D57 D59 D61 D64 D66 D70 D68 D72 D74 G74 G72 G70 G68 G66 G64 G61 G59 G57 G55 G53 G51 J51 J53 J55 J57 J59 J61 J64 J66 J68 J70 J72 J74 G78:H78 D84 D86 D88 D91 D93 D95 G95 G93 G91 G88 G86 G84 J84 J86 J88 J91 J93 J95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2522E7D1-CDF5-4B61-B6E9-1B4013469ABC}">
          <x14:formula1>
            <xm:f>číselníky!$K$2:$K$6</xm:f>
          </x14:formula1>
          <xm:sqref>D19</xm:sqref>
        </x14:dataValidation>
        <x14:dataValidation type="list" allowBlank="1" xr:uid="{486B5839-297A-4BAA-A869-169BD8B8A2B3}">
          <x14:formula1>
            <xm:f>číselníky!$K$3:$K$6</xm:f>
          </x14:formula1>
          <xm:sqref>E19</xm:sqref>
        </x14:dataValidation>
        <x14:dataValidation type="list" allowBlank="1" showInputMessage="1" xr:uid="{5606C438-E3C4-4248-8D49-D3BB10304F71}">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E7A64-137F-4B2D-BA62-F71368236F0C}">
  <sheetPr>
    <tabColor rgb="FFF8F8F8"/>
    <outlinePr summaryBelow="0" summaryRight="0"/>
  </sheetPr>
  <dimension ref="A1:Q949"/>
  <sheetViews>
    <sheetView showGridLines="0" showRowColHeaders="0" zoomScaleNormal="100" workbookViewId="0"/>
  </sheetViews>
  <sheetFormatPr defaultColWidth="14.42578125" defaultRowHeight="15" customHeight="1"/>
  <cols>
    <col min="1" max="1" width="5.5703125" style="83" customWidth="1"/>
    <col min="2" max="2" width="50.85546875" style="83" customWidth="1"/>
    <col min="3" max="3" width="2.85546875" style="83" customWidth="1"/>
    <col min="4" max="4" width="40.85546875" style="83" customWidth="1"/>
    <col min="5" max="5" width="24.42578125" style="83" customWidth="1"/>
    <col min="6" max="6" width="3" style="83" customWidth="1"/>
    <col min="7" max="7" width="41.42578125" style="83" customWidth="1"/>
    <col min="8" max="8" width="24.42578125" style="83" customWidth="1"/>
    <col min="9" max="9" width="3" style="83" customWidth="1"/>
    <col min="10" max="10" width="43" style="83" customWidth="1"/>
    <col min="11" max="11" width="8.7109375" style="83" customWidth="1"/>
    <col min="12" max="12" width="28.7109375" style="83" customWidth="1"/>
    <col min="13" max="13" width="43" style="83" customWidth="1"/>
    <col min="14" max="15" width="28.7109375" style="83" customWidth="1"/>
    <col min="16" max="16" width="43" style="83" customWidth="1"/>
    <col min="17" max="18" width="28.7109375" style="83" customWidth="1"/>
    <col min="19" max="19" width="43" style="83" customWidth="1"/>
    <col min="20" max="20" width="28.7109375" style="83" customWidth="1"/>
    <col min="21" max="16384" width="14.42578125" style="83"/>
  </cols>
  <sheetData>
    <row r="1" spans="1:12" ht="15" customHeight="1">
      <c r="A1" s="149"/>
    </row>
    <row r="2" spans="1:12" ht="21.6" customHeight="1"/>
    <row r="3" spans="1:12" ht="18" customHeight="1">
      <c r="B3" s="590" t="s">
        <v>1040</v>
      </c>
      <c r="C3" s="590"/>
      <c r="D3" s="590"/>
      <c r="E3" s="590"/>
      <c r="F3" s="590"/>
      <c r="G3" s="590"/>
    </row>
    <row r="4" spans="1:12" ht="15" customHeight="1">
      <c r="B4" s="376"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row>
    <row r="5" spans="1:12" ht="15.75" customHeight="1">
      <c r="B5" s="82"/>
      <c r="C5" s="82"/>
      <c r="D5" s="82"/>
      <c r="E5" s="20"/>
      <c r="F5" s="20"/>
      <c r="G5" s="82"/>
      <c r="H5" s="20"/>
      <c r="I5" s="20"/>
      <c r="J5" s="82"/>
      <c r="K5" s="20"/>
      <c r="L5" s="20"/>
    </row>
    <row r="6" spans="1:12" ht="24.6" customHeight="1">
      <c r="B6" s="626" t="str">
        <f>IF('Identifikační údaje'!D25=1,"",IF('Identifikační údaje'!D25=2,"","Další účastník č. 2"))</f>
        <v>Další účastník č. 2</v>
      </c>
      <c r="C6" s="627"/>
      <c r="D6" s="627"/>
      <c r="E6" s="627"/>
      <c r="F6" s="627"/>
      <c r="G6" s="627"/>
      <c r="H6" s="627"/>
      <c r="I6" s="627"/>
      <c r="J6" s="627"/>
      <c r="K6" s="628"/>
      <c r="L6" s="22"/>
    </row>
    <row r="7" spans="1:12" s="47" customFormat="1" ht="9.6" customHeight="1">
      <c r="B7" s="325"/>
      <c r="C7" s="326"/>
      <c r="D7" s="291"/>
      <c r="E7" s="327"/>
      <c r="F7" s="327"/>
      <c r="G7" s="328"/>
      <c r="H7" s="327"/>
      <c r="I7" s="327"/>
      <c r="J7" s="328"/>
      <c r="K7" s="327"/>
      <c r="L7" s="80"/>
    </row>
    <row r="8" spans="1:12" s="47" customFormat="1" ht="9.6" customHeight="1">
      <c r="B8" s="329"/>
      <c r="C8" s="329"/>
      <c r="D8" s="267"/>
      <c r="E8" s="160"/>
      <c r="F8" s="160"/>
      <c r="G8" s="267"/>
      <c r="H8" s="160"/>
      <c r="I8" s="160"/>
      <c r="J8" s="267"/>
      <c r="K8" s="160"/>
      <c r="L8" s="80"/>
    </row>
    <row r="9" spans="1:12" ht="15.75" customHeight="1">
      <c r="B9" s="273" t="s">
        <v>183</v>
      </c>
      <c r="C9" s="273"/>
      <c r="D9" s="352" t="s">
        <v>1041</v>
      </c>
      <c r="E9" s="160"/>
      <c r="F9" s="160"/>
      <c r="G9" s="267"/>
      <c r="H9" s="160"/>
      <c r="I9" s="160"/>
      <c r="J9" s="267"/>
      <c r="K9" s="160"/>
      <c r="L9" s="22"/>
    </row>
    <row r="10" spans="1:12" ht="15.75" customHeight="1">
      <c r="B10" s="273"/>
      <c r="C10" s="273"/>
      <c r="D10" s="267"/>
      <c r="E10" s="160"/>
      <c r="F10" s="160"/>
      <c r="G10" s="267"/>
      <c r="H10" s="160"/>
      <c r="I10" s="160"/>
      <c r="J10" s="267"/>
      <c r="K10" s="160"/>
      <c r="L10" s="22"/>
    </row>
    <row r="11" spans="1:12" ht="15.75" customHeight="1">
      <c r="B11" s="273" t="s">
        <v>185</v>
      </c>
      <c r="C11" s="273"/>
      <c r="D11" s="521"/>
      <c r="E11" s="160"/>
      <c r="F11" s="160"/>
      <c r="G11" s="267"/>
      <c r="H11" s="160"/>
      <c r="I11" s="160"/>
      <c r="J11" s="267"/>
      <c r="K11" s="160"/>
      <c r="L11" s="22"/>
    </row>
    <row r="12" spans="1:12" ht="15.75" customHeight="1">
      <c r="B12" s="273"/>
      <c r="C12" s="273"/>
      <c r="D12" s="267"/>
      <c r="E12" s="160"/>
      <c r="F12" s="160"/>
      <c r="G12" s="267"/>
      <c r="H12" s="160"/>
      <c r="I12" s="160"/>
      <c r="J12" s="267"/>
      <c r="K12" s="160"/>
      <c r="L12" s="22"/>
    </row>
    <row r="13" spans="1:12" ht="15.75" customHeight="1">
      <c r="B13" s="273" t="s">
        <v>192</v>
      </c>
      <c r="C13" s="273"/>
      <c r="D13" s="522"/>
      <c r="E13" s="160"/>
      <c r="F13" s="160"/>
      <c r="G13" s="267"/>
      <c r="H13" s="160"/>
      <c r="I13" s="160"/>
      <c r="J13" s="267"/>
      <c r="K13" s="160"/>
      <c r="L13" s="22"/>
    </row>
    <row r="14" spans="1:12" ht="15.75" customHeight="1">
      <c r="B14" s="273"/>
      <c r="C14" s="273"/>
      <c r="D14" s="267"/>
      <c r="E14" s="160"/>
      <c r="F14" s="160"/>
      <c r="G14" s="267"/>
      <c r="H14" s="160"/>
      <c r="I14" s="160"/>
      <c r="J14" s="267"/>
      <c r="K14" s="160"/>
      <c r="L14" s="22"/>
    </row>
    <row r="15" spans="1:12" ht="15.75" customHeight="1">
      <c r="B15" s="273" t="s">
        <v>197</v>
      </c>
      <c r="C15" s="273"/>
      <c r="D15" s="599"/>
      <c r="E15" s="655"/>
      <c r="F15" s="655"/>
      <c r="G15" s="652"/>
      <c r="H15" s="267"/>
      <c r="I15" s="160"/>
      <c r="J15" s="267"/>
      <c r="K15" s="160"/>
      <c r="L15" s="22"/>
    </row>
    <row r="16" spans="1:12" ht="15.75" customHeight="1">
      <c r="B16" s="273"/>
      <c r="C16" s="273"/>
      <c r="D16" s="267"/>
      <c r="E16" s="160"/>
      <c r="F16" s="160"/>
      <c r="G16" s="267"/>
      <c r="H16" s="267"/>
      <c r="I16" s="160"/>
      <c r="J16" s="267"/>
      <c r="K16" s="160"/>
      <c r="L16" s="22"/>
    </row>
    <row r="17" spans="2:12" ht="15.75" customHeight="1">
      <c r="B17" s="273" t="s">
        <v>206</v>
      </c>
      <c r="C17" s="273"/>
      <c r="D17" s="646" t="s">
        <v>26</v>
      </c>
      <c r="E17" s="647"/>
      <c r="F17" s="647"/>
      <c r="G17" s="648"/>
      <c r="H17" s="267"/>
      <c r="I17" s="160"/>
      <c r="J17" s="267"/>
      <c r="K17" s="160"/>
      <c r="L17" s="22"/>
    </row>
    <row r="18" spans="2:12" ht="15.75" customHeight="1">
      <c r="B18" s="273"/>
      <c r="C18" s="273"/>
      <c r="D18" s="267"/>
      <c r="E18" s="160"/>
      <c r="F18" s="160"/>
      <c r="G18" s="267"/>
      <c r="H18" s="267"/>
      <c r="I18" s="160"/>
      <c r="J18" s="267"/>
      <c r="K18" s="160"/>
      <c r="L18" s="22"/>
    </row>
    <row r="19" spans="2:12" ht="15.75" customHeight="1">
      <c r="B19" s="273" t="s">
        <v>1195</v>
      </c>
      <c r="C19" s="273"/>
      <c r="D19" s="275" t="s">
        <v>26</v>
      </c>
      <c r="E19" s="393" t="s">
        <v>1025</v>
      </c>
      <c r="F19" s="267"/>
      <c r="G19" s="267"/>
      <c r="H19" s="267"/>
      <c r="I19" s="160"/>
      <c r="J19" s="267"/>
      <c r="K19" s="160"/>
      <c r="L19" s="22"/>
    </row>
    <row r="20" spans="2:12" ht="15.75" customHeight="1">
      <c r="B20" s="267"/>
      <c r="C20" s="267"/>
      <c r="D20" s="267"/>
      <c r="E20" s="160"/>
      <c r="F20" s="160"/>
      <c r="G20" s="267"/>
      <c r="H20" s="160"/>
      <c r="I20" s="160"/>
      <c r="J20" s="267"/>
      <c r="K20" s="160"/>
      <c r="L20" s="22"/>
    </row>
    <row r="21" spans="2:12" ht="26.25" customHeight="1">
      <c r="B21" s="273" t="s">
        <v>233</v>
      </c>
      <c r="C21" s="273"/>
      <c r="D21" s="457"/>
      <c r="E21" s="267" t="str">
        <f>IF($D$19="Vyberte možnost:","",IF($D$19="VO - výzkumná organizace",IF($D$21="","    Nevyplněno",""),"  Není relevantní"))</f>
        <v/>
      </c>
      <c r="F21" s="282"/>
      <c r="G21" s="267"/>
      <c r="H21" s="160"/>
      <c r="I21" s="160"/>
      <c r="J21" s="267"/>
      <c r="K21" s="160"/>
      <c r="L21" s="22"/>
    </row>
    <row r="22" spans="2:12" ht="15.75" customHeight="1">
      <c r="B22" s="250"/>
      <c r="C22" s="250"/>
      <c r="D22" s="267"/>
      <c r="E22" s="160"/>
      <c r="F22" s="160"/>
      <c r="G22" s="267"/>
      <c r="H22" s="160"/>
      <c r="I22" s="160"/>
      <c r="J22" s="267"/>
      <c r="K22" s="160"/>
      <c r="L22" s="22"/>
    </row>
    <row r="23" spans="2:12" ht="15.75" customHeight="1">
      <c r="B23" s="273" t="s">
        <v>251</v>
      </c>
      <c r="C23" s="273"/>
      <c r="D23" s="330" t="s">
        <v>252</v>
      </c>
      <c r="E23" s="160"/>
      <c r="F23" s="160"/>
      <c r="G23" s="267"/>
      <c r="H23" s="160"/>
      <c r="I23" s="160"/>
      <c r="J23" s="267"/>
      <c r="K23" s="160"/>
      <c r="L23" s="22"/>
    </row>
    <row r="24" spans="2:12" ht="9" customHeight="1">
      <c r="B24" s="273"/>
      <c r="C24" s="273"/>
      <c r="D24" s="330"/>
      <c r="E24" s="160"/>
      <c r="F24" s="160"/>
      <c r="G24" s="390"/>
      <c r="H24" s="160"/>
      <c r="I24" s="160"/>
      <c r="J24" s="390"/>
      <c r="K24" s="160"/>
      <c r="L24" s="22"/>
    </row>
    <row r="25" spans="2:12" s="81" customFormat="1" ht="15.6" customHeight="1">
      <c r="B25" s="398"/>
      <c r="C25" s="399"/>
      <c r="D25" s="399"/>
      <c r="E25" s="399"/>
      <c r="F25" s="400"/>
      <c r="G25" s="401"/>
      <c r="H25" s="401"/>
      <c r="I25" s="401"/>
      <c r="J25" s="401"/>
      <c r="K25" s="401"/>
    </row>
    <row r="26" spans="2:12" ht="15.75" customHeight="1">
      <c r="B26" s="297" t="s">
        <v>746</v>
      </c>
      <c r="C26" s="334"/>
      <c r="D26" s="640"/>
      <c r="E26" s="641"/>
      <c r="F26" s="641"/>
      <c r="G26" s="641"/>
      <c r="H26" s="642"/>
      <c r="I26" s="206"/>
      <c r="J26" s="265"/>
      <c r="K26" s="206"/>
    </row>
    <row r="27" spans="2:12" ht="5.25" customHeight="1">
      <c r="B27" s="273"/>
      <c r="C27" s="273"/>
      <c r="D27" s="273"/>
      <c r="E27" s="273"/>
      <c r="F27" s="273"/>
      <c r="G27" s="273"/>
      <c r="H27" s="273"/>
      <c r="I27" s="273"/>
      <c r="J27" s="273"/>
      <c r="K27" s="273"/>
    </row>
    <row r="28" spans="2:12" s="47" customFormat="1" ht="10.9" customHeight="1">
      <c r="B28" s="638" t="s">
        <v>1168</v>
      </c>
      <c r="C28" s="638"/>
      <c r="D28" s="638"/>
      <c r="E28" s="160"/>
      <c r="F28" s="160"/>
      <c r="G28" s="267"/>
      <c r="H28" s="160"/>
      <c r="I28" s="160"/>
      <c r="J28" s="267"/>
      <c r="K28" s="160"/>
    </row>
    <row r="29" spans="2:12" s="47" customFormat="1" ht="27.6" customHeight="1">
      <c r="B29" s="638"/>
      <c r="C29" s="638"/>
      <c r="D29" s="638"/>
      <c r="E29" s="160"/>
      <c r="F29" s="160"/>
      <c r="G29" s="267"/>
      <c r="H29" s="160"/>
      <c r="I29" s="160"/>
      <c r="J29" s="267"/>
      <c r="K29" s="160"/>
    </row>
    <row r="30" spans="2:12" ht="15.75" customHeight="1">
      <c r="B30" s="277" t="s">
        <v>747</v>
      </c>
      <c r="C30" s="273"/>
      <c r="D30" s="522"/>
      <c r="E30" s="277" t="s">
        <v>748</v>
      </c>
      <c r="F30" s="273"/>
      <c r="G30" s="522"/>
      <c r="H30" s="277" t="s">
        <v>749</v>
      </c>
      <c r="I30" s="273"/>
      <c r="J30" s="522"/>
      <c r="K30" s="160"/>
    </row>
    <row r="31" spans="2:12" ht="15.75" customHeight="1">
      <c r="B31" s="273"/>
      <c r="C31" s="273"/>
      <c r="D31" s="267"/>
      <c r="E31" s="273"/>
      <c r="F31" s="273"/>
      <c r="G31" s="267"/>
      <c r="H31" s="273"/>
      <c r="I31" s="273"/>
      <c r="J31" s="267"/>
      <c r="K31" s="160"/>
    </row>
    <row r="32" spans="2:12" ht="15.75" customHeight="1">
      <c r="B32" s="273" t="s">
        <v>392</v>
      </c>
      <c r="C32" s="273"/>
      <c r="D32" s="522"/>
      <c r="E32" s="273" t="s">
        <v>392</v>
      </c>
      <c r="F32" s="273"/>
      <c r="G32" s="522"/>
      <c r="H32" s="273" t="s">
        <v>392</v>
      </c>
      <c r="I32" s="273"/>
      <c r="J32" s="522"/>
      <c r="K32" s="160"/>
    </row>
    <row r="33" spans="2:11" ht="15.75" customHeight="1">
      <c r="B33" s="273"/>
      <c r="C33" s="273"/>
      <c r="D33" s="267"/>
      <c r="E33" s="273"/>
      <c r="F33" s="273"/>
      <c r="G33" s="267"/>
      <c r="H33" s="273"/>
      <c r="I33" s="273"/>
      <c r="J33" s="267"/>
      <c r="K33" s="160"/>
    </row>
    <row r="34" spans="2:11" ht="15.75" customHeight="1">
      <c r="B34" s="273" t="s">
        <v>401</v>
      </c>
      <c r="C34" s="273"/>
      <c r="D34" s="522"/>
      <c r="E34" s="273" t="s">
        <v>401</v>
      </c>
      <c r="F34" s="273"/>
      <c r="G34" s="522"/>
      <c r="H34" s="273" t="s">
        <v>401</v>
      </c>
      <c r="I34" s="273"/>
      <c r="J34" s="522"/>
      <c r="K34" s="160"/>
    </row>
    <row r="35" spans="2:11" ht="15.75" customHeight="1">
      <c r="B35" s="273"/>
      <c r="C35" s="273"/>
      <c r="D35" s="267"/>
      <c r="E35" s="273"/>
      <c r="F35" s="273"/>
      <c r="G35" s="267"/>
      <c r="H35" s="273"/>
      <c r="I35" s="273"/>
      <c r="J35" s="267"/>
      <c r="K35" s="160"/>
    </row>
    <row r="36" spans="2:11" ht="15.6" customHeight="1">
      <c r="B36" s="273"/>
      <c r="C36" s="273"/>
      <c r="D36" s="267"/>
      <c r="E36" s="273"/>
      <c r="F36" s="273"/>
      <c r="G36" s="267"/>
      <c r="H36" s="273"/>
      <c r="I36" s="273"/>
      <c r="J36" s="267"/>
      <c r="K36" s="160"/>
    </row>
    <row r="37" spans="2:11" ht="15.75" customHeight="1">
      <c r="B37" s="277" t="s">
        <v>750</v>
      </c>
      <c r="C37" s="273"/>
      <c r="D37" s="522"/>
      <c r="E37" s="277" t="s">
        <v>751</v>
      </c>
      <c r="F37" s="273"/>
      <c r="G37" s="522"/>
      <c r="H37" s="277" t="s">
        <v>752</v>
      </c>
      <c r="I37" s="273"/>
      <c r="J37" s="522"/>
      <c r="K37" s="160"/>
    </row>
    <row r="38" spans="2:11" ht="15.75" customHeight="1">
      <c r="B38" s="273"/>
      <c r="C38" s="273"/>
      <c r="D38" s="267"/>
      <c r="E38" s="273"/>
      <c r="F38" s="273"/>
      <c r="G38" s="267"/>
      <c r="H38" s="273"/>
      <c r="I38" s="273"/>
      <c r="J38" s="267"/>
      <c r="K38" s="160"/>
    </row>
    <row r="39" spans="2:11" ht="15.75" customHeight="1">
      <c r="B39" s="273" t="s">
        <v>392</v>
      </c>
      <c r="C39" s="273"/>
      <c r="D39" s="522"/>
      <c r="E39" s="273" t="s">
        <v>392</v>
      </c>
      <c r="F39" s="273"/>
      <c r="G39" s="522"/>
      <c r="H39" s="273" t="s">
        <v>392</v>
      </c>
      <c r="I39" s="273"/>
      <c r="J39" s="522"/>
      <c r="K39" s="160"/>
    </row>
    <row r="40" spans="2:11" ht="15.75" customHeight="1">
      <c r="B40" s="273"/>
      <c r="C40" s="273"/>
      <c r="D40" s="267"/>
      <c r="E40" s="273"/>
      <c r="F40" s="273"/>
      <c r="G40" s="267"/>
      <c r="H40" s="273"/>
      <c r="I40" s="273"/>
      <c r="J40" s="267"/>
      <c r="K40" s="160"/>
    </row>
    <row r="41" spans="2:11" ht="15.75" customHeight="1">
      <c r="B41" s="273" t="s">
        <v>401</v>
      </c>
      <c r="C41" s="273"/>
      <c r="D41" s="522"/>
      <c r="E41" s="273" t="s">
        <v>401</v>
      </c>
      <c r="F41" s="273"/>
      <c r="G41" s="522"/>
      <c r="H41" s="273" t="s">
        <v>401</v>
      </c>
      <c r="I41" s="273"/>
      <c r="J41" s="522"/>
      <c r="K41" s="160"/>
    </row>
    <row r="42" spans="2:11" ht="9.6" customHeight="1">
      <c r="B42" s="273"/>
      <c r="C42" s="273"/>
      <c r="D42" s="267"/>
      <c r="E42" s="273"/>
      <c r="F42" s="273"/>
      <c r="G42" s="267"/>
      <c r="H42" s="273"/>
      <c r="I42" s="273"/>
      <c r="J42" s="267"/>
      <c r="K42" s="160"/>
    </row>
    <row r="43" spans="2:11" ht="15.75" customHeight="1">
      <c r="B43" s="332"/>
      <c r="C43" s="335"/>
      <c r="D43" s="263"/>
      <c r="E43" s="334"/>
      <c r="F43" s="335"/>
      <c r="G43" s="263"/>
      <c r="H43" s="334"/>
      <c r="I43" s="335"/>
      <c r="J43" s="263"/>
      <c r="K43" s="237"/>
    </row>
    <row r="44" spans="2:11" ht="15.6" customHeight="1">
      <c r="B44" s="297" t="s">
        <v>667</v>
      </c>
      <c r="C44" s="336"/>
      <c r="D44" s="411" t="str">
        <f>IF($D$19="VO - výzkumná organizace","U veřejných výzkumných organizací není relevatní","")</f>
        <v/>
      </c>
      <c r="E44" s="337"/>
      <c r="F44" s="337"/>
      <c r="G44" s="337"/>
      <c r="H44" s="337"/>
      <c r="I44" s="337"/>
      <c r="J44" s="337"/>
      <c r="K44" s="337"/>
    </row>
    <row r="45" spans="2:11" ht="5.25" customHeight="1">
      <c r="B45" s="302"/>
      <c r="C45" s="302"/>
      <c r="D45" s="302"/>
      <c r="E45" s="302"/>
      <c r="F45" s="302"/>
      <c r="G45" s="302"/>
      <c r="H45" s="302"/>
      <c r="I45" s="302"/>
      <c r="J45" s="302"/>
      <c r="K45" s="302"/>
    </row>
    <row r="46" spans="2:11" ht="15.75" customHeight="1">
      <c r="B46" s="639" t="s">
        <v>1144</v>
      </c>
      <c r="C46" s="639"/>
      <c r="D46" s="639"/>
      <c r="E46" s="302"/>
      <c r="F46" s="302"/>
      <c r="G46" s="302"/>
      <c r="H46" s="302"/>
      <c r="I46" s="302"/>
      <c r="J46" s="302"/>
      <c r="K46" s="302"/>
    </row>
    <row r="47" spans="2:11" ht="37.15" customHeight="1">
      <c r="B47" s="639"/>
      <c r="C47" s="639"/>
      <c r="D47" s="639"/>
      <c r="E47" s="302"/>
      <c r="F47" s="302"/>
      <c r="G47" s="302"/>
      <c r="H47" s="302"/>
      <c r="I47" s="302"/>
      <c r="J47" s="302"/>
      <c r="K47" s="302"/>
    </row>
    <row r="48" spans="2:11" ht="19.149999999999999" customHeight="1">
      <c r="B48" s="338" t="s">
        <v>689</v>
      </c>
      <c r="C48" s="339"/>
      <c r="D48" s="302"/>
      <c r="E48" s="302"/>
      <c r="F48" s="302"/>
      <c r="G48" s="302"/>
      <c r="H48" s="302"/>
      <c r="I48" s="302"/>
      <c r="J48" s="302"/>
      <c r="K48" s="302"/>
    </row>
    <row r="49" spans="2:11" ht="15.75" customHeight="1">
      <c r="B49" s="639" t="s">
        <v>1142</v>
      </c>
      <c r="C49" s="639"/>
      <c r="D49" s="639"/>
      <c r="E49" s="340"/>
      <c r="F49" s="340"/>
      <c r="G49" s="341"/>
      <c r="H49" s="340"/>
      <c r="I49" s="340"/>
      <c r="J49" s="341"/>
      <c r="K49" s="340"/>
    </row>
    <row r="50" spans="2:11" ht="38.450000000000003" customHeight="1">
      <c r="B50" s="639"/>
      <c r="C50" s="639"/>
      <c r="D50" s="639"/>
      <c r="E50" s="340"/>
      <c r="F50" s="340"/>
      <c r="G50" s="341"/>
      <c r="H50" s="340"/>
      <c r="I50" s="340"/>
      <c r="J50" s="341"/>
      <c r="K50" s="340"/>
    </row>
    <row r="51" spans="2:11" ht="15.75" customHeight="1">
      <c r="B51" s="277" t="s">
        <v>753</v>
      </c>
      <c r="C51" s="342"/>
      <c r="D51" s="522"/>
      <c r="E51" s="277" t="s">
        <v>754</v>
      </c>
      <c r="F51" s="343"/>
      <c r="G51" s="522"/>
      <c r="H51" s="277" t="s">
        <v>755</v>
      </c>
      <c r="I51" s="343"/>
      <c r="J51" s="522"/>
      <c r="K51" s="302"/>
    </row>
    <row r="52" spans="2:11" ht="15.75" customHeight="1">
      <c r="B52" s="344"/>
      <c r="C52" s="309"/>
      <c r="D52" s="302"/>
      <c r="E52" s="344"/>
      <c r="F52" s="309"/>
      <c r="G52" s="302"/>
      <c r="H52" s="344"/>
      <c r="I52" s="309"/>
      <c r="J52" s="302"/>
      <c r="K52" s="302"/>
    </row>
    <row r="53" spans="2:11" ht="15.75" customHeight="1">
      <c r="B53" s="277" t="s">
        <v>392</v>
      </c>
      <c r="C53" s="343"/>
      <c r="D53" s="522"/>
      <c r="E53" s="277" t="s">
        <v>392</v>
      </c>
      <c r="F53" s="343"/>
      <c r="G53" s="522"/>
      <c r="H53" s="277" t="s">
        <v>392</v>
      </c>
      <c r="I53" s="343"/>
      <c r="J53" s="522"/>
      <c r="K53" s="302"/>
    </row>
    <row r="54" spans="2:11" ht="15.75" customHeight="1">
      <c r="B54" s="344"/>
      <c r="C54" s="309"/>
      <c r="D54" s="302"/>
      <c r="E54" s="344"/>
      <c r="F54" s="309"/>
      <c r="G54" s="302"/>
      <c r="H54" s="344"/>
      <c r="I54" s="309"/>
      <c r="J54" s="302"/>
      <c r="K54" s="302"/>
    </row>
    <row r="55" spans="2:11" ht="15.75" customHeight="1">
      <c r="B55" s="277" t="s">
        <v>197</v>
      </c>
      <c r="C55" s="343"/>
      <c r="D55" s="522"/>
      <c r="E55" s="277" t="s">
        <v>197</v>
      </c>
      <c r="F55" s="343"/>
      <c r="G55" s="522"/>
      <c r="H55" s="277" t="s">
        <v>197</v>
      </c>
      <c r="I55" s="343"/>
      <c r="J55" s="522"/>
      <c r="K55" s="302"/>
    </row>
    <row r="56" spans="2:11" ht="15.75" customHeight="1">
      <c r="B56" s="344"/>
      <c r="C56" s="309"/>
      <c r="D56" s="302"/>
      <c r="E56" s="344"/>
      <c r="F56" s="309"/>
      <c r="G56" s="302"/>
      <c r="H56" s="344"/>
      <c r="I56" s="309"/>
      <c r="J56" s="302"/>
      <c r="K56" s="302"/>
    </row>
    <row r="57" spans="2:11" ht="15.75" customHeight="1">
      <c r="B57" s="273" t="s">
        <v>1034</v>
      </c>
      <c r="C57" s="343"/>
      <c r="D57" s="522"/>
      <c r="E57" s="273" t="s">
        <v>1034</v>
      </c>
      <c r="F57" s="346"/>
      <c r="G57" s="522"/>
      <c r="H57" s="273" t="s">
        <v>1034</v>
      </c>
      <c r="I57" s="346"/>
      <c r="J57" s="522"/>
      <c r="K57" s="302"/>
    </row>
    <row r="58" spans="2:11" ht="15.75" customHeight="1">
      <c r="B58" s="344"/>
      <c r="C58" s="309"/>
      <c r="D58" s="302"/>
      <c r="E58" s="344"/>
      <c r="F58" s="309"/>
      <c r="G58" s="302"/>
      <c r="H58" s="344"/>
      <c r="I58" s="309"/>
      <c r="J58" s="302"/>
      <c r="K58" s="302"/>
    </row>
    <row r="59" spans="2:11" ht="15.75" customHeight="1">
      <c r="B59" s="277" t="s">
        <v>706</v>
      </c>
      <c r="C59" s="343"/>
      <c r="D59" s="524"/>
      <c r="E59" s="277" t="s">
        <v>706</v>
      </c>
      <c r="F59" s="343"/>
      <c r="G59" s="526"/>
      <c r="H59" s="277" t="s">
        <v>706</v>
      </c>
      <c r="I59" s="343"/>
      <c r="J59" s="526"/>
      <c r="K59" s="302"/>
    </row>
    <row r="60" spans="2:11" ht="15.75" customHeight="1">
      <c r="B60" s="344"/>
      <c r="C60" s="309"/>
      <c r="D60" s="302"/>
      <c r="E60" s="344"/>
      <c r="F60" s="309"/>
      <c r="G60" s="302"/>
      <c r="H60" s="344"/>
      <c r="I60" s="309"/>
      <c r="J60" s="302"/>
      <c r="K60" s="302"/>
    </row>
    <row r="61" spans="2:11" ht="30" customHeight="1">
      <c r="B61" s="277" t="s">
        <v>707</v>
      </c>
      <c r="C61" s="343"/>
      <c r="D61" s="522"/>
      <c r="E61" s="277" t="s">
        <v>707</v>
      </c>
      <c r="F61" s="343"/>
      <c r="G61" s="522"/>
      <c r="H61" s="277" t="s">
        <v>707</v>
      </c>
      <c r="I61" s="343"/>
      <c r="J61" s="522"/>
      <c r="K61" s="302"/>
    </row>
    <row r="62" spans="2:11" ht="15.75" customHeight="1">
      <c r="B62" s="277"/>
      <c r="C62" s="277"/>
      <c r="D62" s="277"/>
      <c r="E62" s="277"/>
      <c r="F62" s="277"/>
      <c r="G62" s="277"/>
      <c r="H62" s="277"/>
      <c r="I62" s="277"/>
      <c r="J62" s="277"/>
      <c r="K62" s="277"/>
    </row>
    <row r="63" spans="2:11" ht="15.75" customHeight="1">
      <c r="B63" s="277"/>
      <c r="C63" s="277"/>
      <c r="D63" s="277"/>
      <c r="E63" s="277"/>
      <c r="F63" s="277"/>
      <c r="G63" s="277"/>
      <c r="H63" s="277"/>
      <c r="I63" s="277"/>
      <c r="J63" s="277"/>
      <c r="K63" s="277"/>
    </row>
    <row r="64" spans="2:11" ht="15.75" customHeight="1">
      <c r="B64" s="273" t="s">
        <v>780</v>
      </c>
      <c r="C64" s="342"/>
      <c r="D64" s="522"/>
      <c r="E64" s="273" t="s">
        <v>781</v>
      </c>
      <c r="F64" s="343"/>
      <c r="G64" s="522"/>
      <c r="H64" s="273" t="s">
        <v>782</v>
      </c>
      <c r="I64" s="343"/>
      <c r="J64" s="522"/>
      <c r="K64" s="302"/>
    </row>
    <row r="65" spans="2:17" ht="15.75" customHeight="1">
      <c r="B65" s="344"/>
      <c r="C65" s="309"/>
      <c r="D65" s="302"/>
      <c r="E65" s="344"/>
      <c r="F65" s="309"/>
      <c r="G65" s="302"/>
      <c r="H65" s="344"/>
      <c r="I65" s="309"/>
      <c r="J65" s="302"/>
      <c r="K65" s="302"/>
    </row>
    <row r="66" spans="2:17" ht="15.75" customHeight="1">
      <c r="B66" s="277" t="s">
        <v>392</v>
      </c>
      <c r="C66" s="343"/>
      <c r="D66" s="522"/>
      <c r="E66" s="277" t="s">
        <v>392</v>
      </c>
      <c r="F66" s="343"/>
      <c r="G66" s="522"/>
      <c r="H66" s="277" t="s">
        <v>392</v>
      </c>
      <c r="I66" s="343"/>
      <c r="J66" s="522"/>
      <c r="K66" s="302"/>
    </row>
    <row r="67" spans="2:17" ht="15.75" customHeight="1">
      <c r="B67" s="344"/>
      <c r="C67" s="309"/>
      <c r="D67" s="302"/>
      <c r="E67" s="344"/>
      <c r="F67" s="309"/>
      <c r="G67" s="302"/>
      <c r="H67" s="344"/>
      <c r="I67" s="309"/>
      <c r="J67" s="302"/>
      <c r="K67" s="302"/>
    </row>
    <row r="68" spans="2:17" ht="15.75" customHeight="1">
      <c r="B68" s="277" t="s">
        <v>197</v>
      </c>
      <c r="C68" s="343"/>
      <c r="D68" s="522"/>
      <c r="E68" s="277" t="s">
        <v>197</v>
      </c>
      <c r="F68" s="343"/>
      <c r="G68" s="522"/>
      <c r="H68" s="277" t="s">
        <v>197</v>
      </c>
      <c r="I68" s="343"/>
      <c r="J68" s="522"/>
      <c r="K68" s="302"/>
    </row>
    <row r="69" spans="2:17" ht="15.75" customHeight="1">
      <c r="B69" s="344"/>
      <c r="C69" s="309"/>
      <c r="D69" s="302"/>
      <c r="E69" s="344"/>
      <c r="F69" s="309"/>
      <c r="G69" s="302"/>
      <c r="H69" s="344"/>
      <c r="I69" s="309"/>
      <c r="J69" s="302"/>
      <c r="K69" s="302"/>
    </row>
    <row r="70" spans="2:17" ht="15.75" customHeight="1">
      <c r="B70" s="273" t="s">
        <v>1034</v>
      </c>
      <c r="C70" s="343"/>
      <c r="D70" s="522"/>
      <c r="E70" s="273" t="s">
        <v>1034</v>
      </c>
      <c r="F70" s="346"/>
      <c r="G70" s="522"/>
      <c r="H70" s="273" t="s">
        <v>1034</v>
      </c>
      <c r="I70" s="346"/>
      <c r="J70" s="522"/>
      <c r="K70" s="302"/>
    </row>
    <row r="71" spans="2:17" ht="15.75" customHeight="1">
      <c r="B71" s="344"/>
      <c r="C71" s="309"/>
      <c r="D71" s="302"/>
      <c r="E71" s="344"/>
      <c r="F71" s="309"/>
      <c r="G71" s="302"/>
      <c r="H71" s="344"/>
      <c r="I71" s="309"/>
      <c r="J71" s="302"/>
      <c r="K71" s="302"/>
    </row>
    <row r="72" spans="2:17" ht="15.75" customHeight="1">
      <c r="B72" s="277" t="s">
        <v>706</v>
      </c>
      <c r="C72" s="343"/>
      <c r="D72" s="524"/>
      <c r="E72" s="277" t="s">
        <v>706</v>
      </c>
      <c r="F72" s="343"/>
      <c r="G72" s="526"/>
      <c r="H72" s="277" t="s">
        <v>706</v>
      </c>
      <c r="I72" s="343"/>
      <c r="J72" s="526"/>
      <c r="K72" s="302"/>
    </row>
    <row r="73" spans="2:17" ht="15.75" customHeight="1">
      <c r="B73" s="344"/>
      <c r="C73" s="309"/>
      <c r="D73" s="302"/>
      <c r="E73" s="344"/>
      <c r="F73" s="309"/>
      <c r="G73" s="302"/>
      <c r="H73" s="344"/>
      <c r="I73" s="309"/>
      <c r="J73" s="302"/>
      <c r="K73" s="302"/>
    </row>
    <row r="74" spans="2:17" ht="30" customHeight="1">
      <c r="B74" s="277" t="s">
        <v>707</v>
      </c>
      <c r="C74" s="343"/>
      <c r="D74" s="522"/>
      <c r="E74" s="277" t="s">
        <v>707</v>
      </c>
      <c r="F74" s="343"/>
      <c r="G74" s="522"/>
      <c r="H74" s="277" t="s">
        <v>707</v>
      </c>
      <c r="I74" s="343"/>
      <c r="J74" s="522"/>
      <c r="K74" s="302"/>
    </row>
    <row r="75" spans="2:17" ht="9.6" customHeight="1">
      <c r="B75" s="277"/>
      <c r="C75" s="343"/>
      <c r="D75" s="347"/>
      <c r="E75" s="277"/>
      <c r="F75" s="343"/>
      <c r="G75" s="347"/>
      <c r="H75" s="277"/>
      <c r="I75" s="343"/>
      <c r="J75" s="347"/>
      <c r="K75" s="302"/>
    </row>
    <row r="76" spans="2:17" s="81" customFormat="1" ht="9.6" customHeight="1">
      <c r="B76" s="350"/>
      <c r="C76" s="350"/>
      <c r="D76" s="350"/>
      <c r="E76" s="350"/>
      <c r="F76" s="350"/>
      <c r="G76" s="350"/>
      <c r="H76" s="350"/>
      <c r="I76" s="350"/>
      <c r="J76" s="350"/>
      <c r="K76" s="350"/>
      <c r="L76" s="133"/>
      <c r="M76" s="133"/>
      <c r="N76" s="133"/>
      <c r="O76" s="133"/>
      <c r="P76" s="133"/>
      <c r="Q76" s="133"/>
    </row>
    <row r="77" spans="2:17" s="47" customFormat="1" ht="10.15" customHeight="1">
      <c r="B77" s="309"/>
      <c r="C77" s="309"/>
      <c r="D77" s="302"/>
      <c r="E77" s="302"/>
      <c r="F77" s="302"/>
      <c r="G77" s="302"/>
      <c r="H77" s="302"/>
      <c r="I77" s="302"/>
      <c r="J77" s="302"/>
      <c r="K77" s="302"/>
      <c r="L77" s="84"/>
      <c r="M77" s="84"/>
      <c r="N77" s="84"/>
      <c r="O77" s="84"/>
      <c r="P77" s="84"/>
      <c r="Q77" s="84"/>
    </row>
    <row r="78" spans="2:17" ht="19.149999999999999" customHeight="1">
      <c r="B78" s="338" t="s">
        <v>708</v>
      </c>
      <c r="C78" s="339"/>
      <c r="D78" s="302"/>
      <c r="E78" s="302"/>
      <c r="F78" s="302"/>
      <c r="G78" s="302"/>
      <c r="H78" s="302"/>
      <c r="I78" s="302"/>
      <c r="J78" s="302"/>
      <c r="K78" s="302"/>
      <c r="L78" s="7"/>
      <c r="M78" s="7"/>
      <c r="N78" s="7"/>
      <c r="O78" s="7"/>
      <c r="P78" s="7"/>
      <c r="Q78" s="7"/>
    </row>
    <row r="79" spans="2:17" ht="292.14999999999998" customHeight="1">
      <c r="B79" s="639" t="s">
        <v>1170</v>
      </c>
      <c r="C79" s="639"/>
      <c r="D79" s="639"/>
      <c r="E79" s="302"/>
      <c r="F79" s="302"/>
      <c r="G79" s="651"/>
      <c r="H79" s="652"/>
      <c r="I79" s="302"/>
      <c r="J79" s="349" t="str">
        <f>IF(D19="VO - výzkumná organizace","Není relevantní","Zapsáno znaků: "&amp;LEN(G79)&amp;" z max. 1000")</f>
        <v>Zapsáno znaků: 0 z max. 1000</v>
      </c>
      <c r="K79" s="302"/>
      <c r="L79" s="7"/>
      <c r="M79" s="7"/>
      <c r="N79" s="7"/>
      <c r="O79" s="7"/>
      <c r="P79" s="7"/>
      <c r="Q79" s="7"/>
    </row>
    <row r="80" spans="2:17" ht="15.75" customHeight="1">
      <c r="B80" s="309"/>
      <c r="C80" s="309"/>
      <c r="D80" s="302"/>
      <c r="E80" s="302"/>
      <c r="F80" s="302"/>
      <c r="G80" s="302"/>
      <c r="H80" s="302"/>
      <c r="I80" s="302"/>
      <c r="J80" s="302"/>
      <c r="K80" s="302"/>
      <c r="L80" s="7"/>
      <c r="M80" s="7"/>
      <c r="N80" s="7"/>
      <c r="O80" s="7"/>
      <c r="P80" s="7"/>
      <c r="Q80" s="7"/>
    </row>
    <row r="81" spans="2:17" s="81" customFormat="1" ht="9.6" customHeight="1">
      <c r="B81" s="350"/>
      <c r="C81" s="350"/>
      <c r="D81" s="350"/>
      <c r="E81" s="350"/>
      <c r="F81" s="350"/>
      <c r="G81" s="350"/>
      <c r="H81" s="350"/>
      <c r="I81" s="350"/>
      <c r="J81" s="350"/>
      <c r="K81" s="350"/>
      <c r="L81" s="133"/>
      <c r="M81" s="133"/>
      <c r="N81" s="133"/>
      <c r="O81" s="133"/>
      <c r="P81" s="133"/>
      <c r="Q81" s="133"/>
    </row>
    <row r="82" spans="2:17" ht="9.6" customHeight="1">
      <c r="B82" s="309"/>
      <c r="C82" s="309"/>
      <c r="D82" s="302"/>
      <c r="E82" s="302"/>
      <c r="F82" s="302"/>
      <c r="G82" s="302"/>
      <c r="H82" s="302"/>
      <c r="I82" s="302"/>
      <c r="J82" s="302"/>
      <c r="K82" s="302"/>
      <c r="L82" s="7"/>
      <c r="M82" s="7"/>
      <c r="N82" s="7"/>
      <c r="O82" s="7"/>
      <c r="P82" s="7"/>
      <c r="Q82" s="7"/>
    </row>
    <row r="83" spans="2:17" ht="19.149999999999999" customHeight="1">
      <c r="B83" s="338" t="s">
        <v>709</v>
      </c>
      <c r="C83" s="339"/>
      <c r="D83" s="302"/>
      <c r="E83" s="302"/>
      <c r="F83" s="302"/>
      <c r="G83" s="302"/>
      <c r="H83" s="302"/>
      <c r="I83" s="302"/>
      <c r="J83" s="302"/>
      <c r="K83" s="302"/>
      <c r="L83" s="7"/>
      <c r="M83" s="7"/>
      <c r="N83" s="7"/>
      <c r="O83" s="7"/>
      <c r="P83" s="7"/>
      <c r="Q83" s="7"/>
    </row>
    <row r="84" spans="2:17" ht="34.15" customHeight="1">
      <c r="B84" s="650" t="s">
        <v>756</v>
      </c>
      <c r="C84" s="650"/>
      <c r="D84" s="650"/>
      <c r="E84" s="340"/>
      <c r="F84" s="340"/>
      <c r="G84" s="341"/>
      <c r="H84" s="340"/>
      <c r="I84" s="340"/>
      <c r="J84" s="341"/>
      <c r="K84" s="340"/>
      <c r="L84" s="7"/>
      <c r="M84" s="7"/>
      <c r="N84" s="7"/>
      <c r="O84" s="7"/>
      <c r="P84" s="7"/>
      <c r="Q84" s="7"/>
    </row>
    <row r="85" spans="2:17" ht="15.75" customHeight="1">
      <c r="B85" s="273" t="s">
        <v>795</v>
      </c>
      <c r="C85" s="343"/>
      <c r="D85" s="522"/>
      <c r="E85" s="273" t="s">
        <v>796</v>
      </c>
      <c r="F85" s="343"/>
      <c r="G85" s="522"/>
      <c r="H85" s="273" t="s">
        <v>797</v>
      </c>
      <c r="I85" s="343"/>
      <c r="J85" s="522"/>
      <c r="K85" s="302"/>
      <c r="L85" s="7"/>
      <c r="M85" s="7"/>
      <c r="N85" s="7"/>
      <c r="O85" s="7"/>
      <c r="P85" s="7"/>
      <c r="Q85" s="7"/>
    </row>
    <row r="86" spans="2:17" ht="15.75" customHeight="1">
      <c r="B86" s="289"/>
      <c r="C86" s="309"/>
      <c r="D86" s="302"/>
      <c r="E86" s="289"/>
      <c r="F86" s="309"/>
      <c r="G86" s="302"/>
      <c r="H86" s="289"/>
      <c r="I86" s="309"/>
      <c r="J86" s="302"/>
      <c r="K86" s="302"/>
      <c r="L86" s="7"/>
      <c r="M86" s="7"/>
      <c r="N86" s="7"/>
      <c r="O86" s="7"/>
      <c r="P86" s="7"/>
      <c r="Q86" s="7"/>
    </row>
    <row r="87" spans="2:17" ht="15.75" customHeight="1">
      <c r="B87" s="273" t="s">
        <v>185</v>
      </c>
      <c r="C87" s="343"/>
      <c r="D87" s="522"/>
      <c r="E87" s="273" t="s">
        <v>185</v>
      </c>
      <c r="F87" s="343"/>
      <c r="G87" s="522"/>
      <c r="H87" s="273" t="s">
        <v>185</v>
      </c>
      <c r="I87" s="343"/>
      <c r="J87" s="522"/>
      <c r="K87" s="302"/>
      <c r="L87" s="7"/>
      <c r="M87" s="7"/>
      <c r="N87" s="7"/>
      <c r="O87" s="7"/>
      <c r="P87" s="7"/>
      <c r="Q87" s="7"/>
    </row>
    <row r="88" spans="2:17" ht="15.75" customHeight="1">
      <c r="B88" s="289"/>
      <c r="C88" s="309"/>
      <c r="D88" s="302"/>
      <c r="E88" s="289"/>
      <c r="F88" s="309"/>
      <c r="G88" s="302"/>
      <c r="H88" s="289"/>
      <c r="I88" s="309"/>
      <c r="J88" s="302"/>
      <c r="K88" s="302"/>
      <c r="L88" s="7"/>
      <c r="M88" s="7"/>
      <c r="N88" s="7"/>
      <c r="O88" s="7"/>
      <c r="P88" s="7"/>
      <c r="Q88" s="7"/>
    </row>
    <row r="89" spans="2:17" ht="15.75" customHeight="1">
      <c r="B89" s="273" t="s">
        <v>706</v>
      </c>
      <c r="C89" s="343"/>
      <c r="D89" s="524"/>
      <c r="E89" s="273" t="s">
        <v>706</v>
      </c>
      <c r="F89" s="343"/>
      <c r="G89" s="524"/>
      <c r="H89" s="273" t="s">
        <v>706</v>
      </c>
      <c r="I89" s="343"/>
      <c r="J89" s="524"/>
      <c r="K89" s="302"/>
      <c r="L89" s="7"/>
      <c r="M89" s="7"/>
      <c r="N89" s="7"/>
      <c r="O89" s="7"/>
      <c r="P89" s="7"/>
      <c r="Q89" s="7"/>
    </row>
    <row r="90" spans="2:17" s="47" customFormat="1" ht="15.75" customHeight="1">
      <c r="B90" s="231"/>
      <c r="C90" s="231"/>
      <c r="D90" s="231"/>
      <c r="E90" s="231"/>
      <c r="F90" s="231"/>
      <c r="G90" s="231"/>
      <c r="H90" s="231"/>
      <c r="I90" s="231"/>
      <c r="J90" s="231"/>
      <c r="K90" s="231"/>
    </row>
    <row r="91" spans="2:17" s="47" customFormat="1" ht="15.75" customHeight="1">
      <c r="B91" s="231"/>
      <c r="C91" s="231"/>
      <c r="D91" s="231"/>
      <c r="E91" s="231"/>
      <c r="F91" s="231"/>
      <c r="G91" s="231"/>
      <c r="H91" s="231"/>
      <c r="I91" s="231"/>
      <c r="J91" s="231"/>
      <c r="K91" s="231"/>
    </row>
    <row r="92" spans="2:17" s="47" customFormat="1" ht="15.75" customHeight="1">
      <c r="B92" s="273" t="s">
        <v>798</v>
      </c>
      <c r="C92" s="343"/>
      <c r="D92" s="522"/>
      <c r="E92" s="273" t="s">
        <v>799</v>
      </c>
      <c r="F92" s="343"/>
      <c r="G92" s="522"/>
      <c r="H92" s="273" t="s">
        <v>800</v>
      </c>
      <c r="I92" s="343"/>
      <c r="J92" s="522"/>
      <c r="K92" s="231"/>
    </row>
    <row r="93" spans="2:17" s="47" customFormat="1" ht="15.75" customHeight="1">
      <c r="B93" s="289"/>
      <c r="C93" s="309"/>
      <c r="D93" s="302"/>
      <c r="E93" s="289"/>
      <c r="F93" s="309"/>
      <c r="G93" s="302"/>
      <c r="H93" s="289"/>
      <c r="I93" s="309"/>
      <c r="J93" s="302"/>
      <c r="K93" s="231"/>
    </row>
    <row r="94" spans="2:17" s="47" customFormat="1" ht="15.75" customHeight="1">
      <c r="B94" s="273" t="s">
        <v>185</v>
      </c>
      <c r="C94" s="343"/>
      <c r="D94" s="522"/>
      <c r="E94" s="273" t="s">
        <v>185</v>
      </c>
      <c r="F94" s="343"/>
      <c r="G94" s="522"/>
      <c r="H94" s="273" t="s">
        <v>185</v>
      </c>
      <c r="I94" s="343"/>
      <c r="J94" s="522"/>
      <c r="K94" s="231"/>
    </row>
    <row r="95" spans="2:17" s="47" customFormat="1" ht="15.75" customHeight="1">
      <c r="B95" s="289"/>
      <c r="C95" s="309"/>
      <c r="D95" s="302"/>
      <c r="E95" s="289"/>
      <c r="F95" s="309"/>
      <c r="G95" s="302"/>
      <c r="H95" s="289"/>
      <c r="I95" s="309"/>
      <c r="J95" s="302"/>
      <c r="K95" s="231"/>
    </row>
    <row r="96" spans="2:17" s="47" customFormat="1" ht="15.75" customHeight="1">
      <c r="B96" s="273" t="s">
        <v>706</v>
      </c>
      <c r="C96" s="343"/>
      <c r="D96" s="524"/>
      <c r="E96" s="273" t="s">
        <v>706</v>
      </c>
      <c r="F96" s="343"/>
      <c r="G96" s="524"/>
      <c r="H96" s="273" t="s">
        <v>706</v>
      </c>
      <c r="I96" s="343"/>
      <c r="J96" s="524"/>
      <c r="K96" s="231"/>
    </row>
    <row r="97" spans="2:11" s="47" customFormat="1" ht="9.6" customHeight="1">
      <c r="B97" s="273"/>
      <c r="C97" s="273"/>
      <c r="D97" s="273"/>
      <c r="E97" s="273"/>
      <c r="F97" s="273"/>
      <c r="G97" s="273"/>
      <c r="H97" s="273"/>
      <c r="I97" s="273"/>
      <c r="J97" s="273"/>
      <c r="K97" s="273"/>
    </row>
    <row r="98" spans="2:11" s="47" customFormat="1" ht="15.75" customHeight="1">
      <c r="B98" s="261"/>
      <c r="C98" s="261"/>
      <c r="D98" s="261"/>
      <c r="E98" s="261"/>
      <c r="F98" s="261"/>
      <c r="G98" s="261"/>
      <c r="H98" s="261"/>
      <c r="I98" s="261"/>
      <c r="J98" s="261"/>
      <c r="K98" s="261"/>
    </row>
    <row r="99" spans="2:11" s="47" customFormat="1" ht="15.6" customHeight="1">
      <c r="B99" s="261"/>
      <c r="C99" s="261"/>
      <c r="D99" s="261"/>
      <c r="E99" s="261"/>
      <c r="F99" s="261"/>
      <c r="G99" s="261"/>
      <c r="H99" s="261"/>
      <c r="I99" s="261"/>
      <c r="J99" s="261"/>
      <c r="K99" s="261"/>
    </row>
    <row r="100" spans="2:11" s="47" customFormat="1" ht="15.75" customHeight="1">
      <c r="B100" s="510"/>
      <c r="C100" s="510"/>
      <c r="D100" s="510"/>
      <c r="E100" s="510"/>
      <c r="F100" s="510"/>
      <c r="G100" s="510"/>
      <c r="H100" s="510"/>
      <c r="I100" s="510"/>
      <c r="J100" s="653" t="str">
        <f>Pokyny!E51</f>
        <v xml:space="preserve"> Verze 2: říjen 2021.</v>
      </c>
      <c r="K100" s="653"/>
    </row>
    <row r="101" spans="2:11" s="47" customFormat="1" ht="15.6" customHeight="1">
      <c r="B101" s="261"/>
      <c r="C101" s="261"/>
      <c r="D101" s="261"/>
      <c r="E101" s="261"/>
      <c r="F101" s="261"/>
      <c r="G101" s="261"/>
      <c r="H101" s="261"/>
      <c r="I101" s="261"/>
      <c r="J101" s="261"/>
      <c r="K101" s="261"/>
    </row>
    <row r="102" spans="2:11" ht="42" customHeight="1">
      <c r="B102" s="79"/>
      <c r="C102" s="79"/>
      <c r="D102" s="79"/>
      <c r="E102" s="79"/>
      <c r="F102" s="79"/>
      <c r="G102" s="79"/>
      <c r="H102" s="79"/>
      <c r="I102" s="79"/>
      <c r="J102" s="79"/>
      <c r="K102" s="79"/>
    </row>
    <row r="103" spans="2:11" ht="15.75" customHeight="1"/>
    <row r="104" spans="2:11" ht="15.75" customHeight="1"/>
    <row r="105" spans="2:11" ht="15.75" customHeight="1">
      <c r="J105" s="649" t="s">
        <v>774</v>
      </c>
      <c r="K105" s="649"/>
    </row>
    <row r="106" spans="2:11" ht="15.75" customHeight="1"/>
    <row r="107" spans="2:11" ht="15.75" customHeight="1"/>
    <row r="108" spans="2:11" ht="15.75" customHeight="1"/>
    <row r="109" spans="2:11" ht="15.75" customHeight="1"/>
    <row r="110" spans="2:11" ht="15.75" customHeight="1"/>
    <row r="111" spans="2:11" ht="15.75" customHeight="1"/>
    <row r="112" spans="2:1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29.2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c r="A149" s="7"/>
      <c r="B149" s="7"/>
      <c r="C149" s="7"/>
      <c r="D149" s="7"/>
      <c r="E149" s="7"/>
    </row>
    <row r="150" spans="1:5" ht="15.75" customHeight="1">
      <c r="A150" s="7"/>
      <c r="B150" s="7"/>
      <c r="C150" s="7"/>
      <c r="D150" s="7"/>
      <c r="E150" s="7"/>
    </row>
    <row r="151" spans="1:5" ht="15.75" customHeight="1">
      <c r="A151" s="7"/>
      <c r="B151" s="7"/>
      <c r="C151" s="7"/>
      <c r="D151" s="7"/>
      <c r="E151" s="7"/>
    </row>
    <row r="152" spans="1:5" ht="15.75" customHeight="1">
      <c r="A152" s="7"/>
      <c r="B152" s="7"/>
      <c r="C152" s="7"/>
      <c r="D152" s="7"/>
      <c r="E152" s="7"/>
    </row>
    <row r="153" spans="1:5" ht="15.75" customHeight="1">
      <c r="A153" s="7"/>
      <c r="B153" s="7"/>
      <c r="C153" s="7"/>
      <c r="D153" s="7"/>
      <c r="E153" s="7"/>
    </row>
    <row r="154" spans="1:5" ht="15.75" customHeight="1">
      <c r="A154" s="7"/>
      <c r="B154" s="7"/>
      <c r="C154" s="7"/>
      <c r="D154" s="7"/>
      <c r="E154" s="7"/>
    </row>
    <row r="155" spans="1:5" ht="15.75" customHeight="1">
      <c r="A155" s="7"/>
      <c r="B155" s="7"/>
      <c r="C155" s="7"/>
      <c r="D155" s="7"/>
      <c r="E155" s="7"/>
    </row>
    <row r="156" spans="1:5" ht="15.75" customHeight="1">
      <c r="A156" s="7"/>
      <c r="B156" s="7"/>
      <c r="C156" s="7"/>
      <c r="D156" s="7"/>
      <c r="E156" s="7"/>
    </row>
    <row r="157" spans="1:5" ht="15.75" customHeight="1">
      <c r="A157" s="7"/>
      <c r="B157" s="7"/>
      <c r="C157" s="7"/>
      <c r="D157" s="7"/>
      <c r="E157" s="7"/>
    </row>
    <row r="158" spans="1:5" ht="15.75" customHeight="1">
      <c r="A158" s="7"/>
      <c r="B158" s="7"/>
      <c r="C158" s="7"/>
      <c r="D158" s="7"/>
      <c r="E158" s="7"/>
    </row>
    <row r="159" spans="1:5" ht="15.75" customHeight="1">
      <c r="A159" s="7"/>
      <c r="B159" s="7"/>
      <c r="C159" s="7"/>
      <c r="D159" s="7"/>
      <c r="E159" s="7"/>
    </row>
    <row r="160" spans="1:5" ht="15.75" customHeight="1">
      <c r="A160" s="7"/>
      <c r="B160" s="7"/>
      <c r="C160" s="7"/>
      <c r="D160" s="7"/>
      <c r="E160" s="7"/>
    </row>
    <row r="161" spans="1:5" ht="15.75" customHeight="1">
      <c r="A161" s="7"/>
      <c r="B161" s="7"/>
      <c r="C161" s="7"/>
      <c r="D161" s="7"/>
      <c r="E161" s="7"/>
    </row>
    <row r="162" spans="1:5" ht="15.75" customHeight="1">
      <c r="A162" s="7"/>
      <c r="B162" s="7"/>
      <c r="C162" s="7"/>
      <c r="D162" s="7"/>
      <c r="E162" s="7"/>
    </row>
    <row r="163" spans="1:5" ht="15.75" customHeight="1">
      <c r="A163" s="7"/>
      <c r="B163" s="7"/>
      <c r="C163" s="7"/>
      <c r="D163" s="7"/>
      <c r="E163" s="7"/>
    </row>
    <row r="164" spans="1:5" ht="15.75" customHeight="1">
      <c r="A164" s="7"/>
      <c r="B164" s="7"/>
      <c r="C164" s="7"/>
      <c r="D164" s="7"/>
      <c r="E164" s="7"/>
    </row>
    <row r="165" spans="1:5" ht="15.75" customHeight="1">
      <c r="A165" s="7"/>
      <c r="B165" s="7"/>
      <c r="C165" s="7"/>
      <c r="D165" s="7"/>
      <c r="E165" s="7"/>
    </row>
    <row r="166" spans="1:5" ht="15.75" customHeight="1">
      <c r="A166" s="7"/>
      <c r="B166" s="7"/>
      <c r="C166" s="7"/>
      <c r="D166" s="7"/>
      <c r="E166" s="7"/>
    </row>
    <row r="167" spans="1:5" ht="15.75" customHeight="1">
      <c r="A167" s="7"/>
      <c r="B167" s="7"/>
      <c r="C167" s="7"/>
      <c r="D167" s="7"/>
      <c r="E167" s="7"/>
    </row>
    <row r="168" spans="1:5" ht="15.75" customHeight="1">
      <c r="A168" s="7"/>
      <c r="B168" s="7"/>
      <c r="C168" s="7"/>
      <c r="D168" s="7"/>
      <c r="E168" s="7"/>
    </row>
    <row r="169" spans="1:5" ht="15.75" customHeight="1">
      <c r="A169" s="7"/>
      <c r="B169" s="7"/>
      <c r="C169" s="7"/>
      <c r="D169" s="7"/>
      <c r="E169" s="7"/>
    </row>
    <row r="170" spans="1:5" ht="15.75" customHeight="1">
      <c r="A170" s="7"/>
      <c r="B170" s="7"/>
      <c r="C170" s="7"/>
      <c r="D170" s="7"/>
      <c r="E170" s="7"/>
    </row>
    <row r="171" spans="1:5" ht="15.75" customHeight="1">
      <c r="A171" s="7"/>
      <c r="B171" s="7"/>
      <c r="C171" s="7"/>
      <c r="D171" s="7"/>
      <c r="E171" s="7"/>
    </row>
    <row r="172" spans="1:5" ht="15.75" customHeight="1">
      <c r="A172" s="7"/>
      <c r="B172" s="7"/>
      <c r="C172" s="7"/>
      <c r="D172" s="7"/>
      <c r="E172" s="7"/>
    </row>
    <row r="173" spans="1:5" ht="15.75" customHeight="1">
      <c r="A173" s="7"/>
      <c r="B173" s="7"/>
      <c r="C173" s="7"/>
      <c r="D173" s="7"/>
      <c r="E173" s="7"/>
    </row>
    <row r="174" spans="1:5" ht="15.75" customHeight="1">
      <c r="A174" s="7"/>
      <c r="B174" s="7"/>
      <c r="C174" s="7"/>
      <c r="D174" s="7"/>
      <c r="E174" s="7"/>
    </row>
    <row r="175" spans="1:5" ht="15.75" customHeight="1">
      <c r="A175" s="7"/>
      <c r="B175" s="7"/>
      <c r="C175" s="7"/>
      <c r="D175" s="7"/>
      <c r="E175" s="7"/>
    </row>
    <row r="176" spans="1:5" ht="15.75" customHeight="1">
      <c r="A176" s="7"/>
      <c r="B176" s="7"/>
      <c r="C176" s="7"/>
      <c r="D176" s="7"/>
      <c r="E176" s="7"/>
    </row>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sheetProtection algorithmName="SHA-512" hashValue="vGNzqYefwASZMCbh4Thq6D0PGLolHzcGee+GJPk0FymwmUY5pi+LoXpmu2WN7tR4eWQJgkXEdhaRXGwDGspcog==" saltValue="g3v+KQQBDGvU1fm18TW8uw==" spinCount="100000" sheet="1" selectLockedCells="1"/>
  <mergeCells count="13">
    <mergeCell ref="B3:G3"/>
    <mergeCell ref="D15:G15"/>
    <mergeCell ref="D17:G17"/>
    <mergeCell ref="B6:K6"/>
    <mergeCell ref="J105:K105"/>
    <mergeCell ref="B84:D84"/>
    <mergeCell ref="D26:H26"/>
    <mergeCell ref="B28:D29"/>
    <mergeCell ref="B46:D47"/>
    <mergeCell ref="B49:D50"/>
    <mergeCell ref="B79:D79"/>
    <mergeCell ref="G79:H79"/>
    <mergeCell ref="J100:K100"/>
  </mergeCells>
  <conditionalFormatting sqref="E21">
    <cfRule type="containsText" dxfId="108" priority="9" operator="containsText" text="Nevyplněno">
      <formula>NOT(ISERROR(SEARCH("Nevyplněno",E21)))</formula>
    </cfRule>
  </conditionalFormatting>
  <conditionalFormatting sqref="D21">
    <cfRule type="expression" dxfId="107" priority="8">
      <formula>$D$19&lt;&gt;"VO - výzkumná organizace"</formula>
    </cfRule>
  </conditionalFormatting>
  <conditionalFormatting sqref="D51 D53 D55 D57 D59 D61 D64 D66 D68 D70 D72 D74 G74 G72 G70 G68 G66 G64 G61 G59 G57 G55 G53 G51 J51 J53 J55 J57 J59 J61 J64 J66 J68 J70 J72 J74 G79:H79 D85 D87 D89 D92 D94 D96 G96 G94 G92 G89 G87 G85 J85 J87 J89 J92 J94 J96">
    <cfRule type="expression" dxfId="106" priority="2">
      <formula>$D$19="VO - výzkumná organizace"</formula>
    </cfRule>
  </conditionalFormatting>
  <conditionalFormatting sqref="D51 D53 D55 D57 D59 D61 G51 G53 G55 G57 G59 G61 J51 J53 J55 J57 J59 J61 D64 D66 D68 D70 D72 D74 G64 G66 G68 G70 G72 G74 J64 J66 J68 J70 J72 J74 G79:H79 D85 D87 D89 D92 D94 D96 G85 G87 G89 G92 G94 G96 J85 J87 J89 J92 J94 J96">
    <cfRule type="expression" dxfId="105" priority="1">
      <formula>$D$21="ostatní VO - výzkumná organizace mimo VVI, VVS a AV ČR"</formula>
    </cfRule>
  </conditionalFormatting>
  <dataValidations count="10">
    <dataValidation type="textLength" allowBlank="1" showInputMessage="1" showErrorMessage="1" errorTitle="Neplatný formát IČ" error="Identifikační číslo musí být osmičíselné. Před pokračováním prosím opravte." prompt="Vložte IČ organizace o délce 8 čísel." sqref="D11" xr:uid="{EAEDD0FA-98BA-4375-9D77-396CBBEAA17E}">
      <formula1>4</formula1>
      <formula2>8</formula2>
    </dataValidation>
    <dataValidation allowBlank="1" showInputMessage="1" showErrorMessage="1" prompt="Vložte obchodní jméno Vaší organizace." sqref="D15" xr:uid="{DF4A9E58-6664-478D-8672-121039BE5AE2}"/>
    <dataValidation allowBlank="1" showInputMessage="1" showErrorMessage="1" prompt="Vložte DIČ / VAT-ID Vaší organizace." sqref="D13" xr:uid="{54308E75-B734-4A92-9B83-9901FD5F4FC6}"/>
    <dataValidation allowBlank="1" showInputMessage="1" showErrorMessage="1" prompt="Pokud nemáte žádný komentář, pole nevyplňujte." sqref="G61:G63 J61:J63 D61:D63 G74:G75 J74:J75 D74:D75" xr:uid="{74F1BE1C-2D19-4899-9F40-B307469E9A5D}"/>
    <dataValidation type="textLength" operator="equal" allowBlank="1" showInputMessage="1" showErrorMessage="1" errorTitle="Neplatný formát IČ." error="Identifikační číslo musí být osmičíselné. Před pokračováním prosím opravte." prompt="Zadejte osmimístné IČ." sqref="G87 G94" xr:uid="{9621353E-FEB4-4C90-B179-0BAAC13F1478}">
      <formula1>8</formula1>
    </dataValidation>
    <dataValidation type="textLength" operator="equal" allowBlank="1" showInputMessage="1" showErrorMessage="1" errorTitle="Neplatný formát IČ" error="Identifikační číslo musí být osmičíselné. Před pokračováním prosím opravte." prompt="Zadejte osmimístné IČ." sqref="J87 J94 D87 D94" xr:uid="{888C16B1-C1FD-41B1-A4D6-C31045C0EDE8}">
      <formula1>8</formula1>
    </dataValidation>
    <dataValidation type="textLength" operator="lessThanOrEqual" allowBlank="1" showInputMessage="1" showErrorMessage="1" errorTitle="Překročení počtu znaků" error="Překročili jste maximální délku textu. Pro pokračování je potřeba text zkrátit." promptTitle="Pokyny" prompt="Vyplňte popis beneficientů o maximální délce 1000 znaků." sqref="G79:H79" xr:uid="{B9077E4C-B892-4A53-9D67-CFE8C2D441BC}">
      <formula1>1000</formula1>
    </dataValidation>
    <dataValidation allowBlank="1" showInputMessage="1" showErrorMessage="1" prompt="Vložte rodné číslo fyzické osoby (ve formátu xxxxxx/xxxx) nebo osmimístné IČ právnické osoby." sqref="D57 G57 J57 D70 G70 J70" xr:uid="{AE71064C-3CC0-4C3F-ADCE-DCF6562F6EEE}"/>
    <dataValidation type="decimal" allowBlank="1" showInputMessage="1" showErrorMessage="1" errorTitle="Neplatná hodnota" error="Výše procentuálního podílu se musí pohybovat v rozmezí od 0 do 100 %. U desetinných čísel používejte oddělení čárkou (např. 50,5)." sqref="D59 G59 J59 J72 G72 D72 D89 G89 J89 J96 G96 D96" xr:uid="{2E2681E4-49C8-491C-8D15-8E5A2D8FAF98}">
      <formula1>0</formula1>
      <formula2>1</formula2>
    </dataValidation>
    <dataValidation allowBlank="1" errorTitle="Neplatná hodnota" error="Vyberte prosím některou z možností rozevíracího seznamu." sqref="J44" xr:uid="{C9E7E052-032F-4D86-8166-30BC185D6DCD}"/>
  </dataValidations>
  <hyperlinks>
    <hyperlink ref="E19" r:id="rId1" display="Nařízení  Evropské komise" xr:uid="{880E8FBB-5546-4F7B-9C03-AF1E97764BEC}"/>
  </hyperlinks>
  <pageMargins left="0.7" right="0.7" top="0.78740157499999996" bottom="0.78740157499999996" header="0" footer="0"/>
  <pageSetup paperSize="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 id="{E91FC15D-4BFC-474D-8802-87ECC74E26AF}">
            <xm:f>'Identifikační údaje'!$D$25&lt;=2</xm:f>
            <x14:dxf>
              <fill>
                <patternFill>
                  <bgColor theme="0" tint="-0.14996795556505021"/>
                </patternFill>
              </fill>
              <border>
                <left style="thin">
                  <color auto="1"/>
                </left>
                <right style="thin">
                  <color auto="1"/>
                </right>
                <top style="thin">
                  <color auto="1"/>
                </top>
                <bottom style="thin">
                  <color auto="1"/>
                </bottom>
                <vertical/>
                <horizontal/>
              </border>
            </x14:dxf>
          </x14:cfRule>
          <xm:sqref>D13 D15:G15 D17:G17 D19 D30 D32 D34 D37 D39 D41 G30 G32 G34 G37 G39 G41 J30 J32 J34 J37 J39 J41 D51 D53 D55 D57 D59 D61 G51 G53 G55 G57 G59 G61 J51 J53 J55 J57 J59 J61 J64 J66 J68 J70 J72 J74 G74 G72 G70 G68 G66 G64 D64 D66 D68 D70 D72 D74 D85 D87 D89 G85 G87 G89 G79:H79 J85 J87 J89 J92 J94 J96 G92 G94 G96 D92 D94 D96</xm:sqref>
        </x14:conditionalFormatting>
        <x14:conditionalFormatting xmlns:xm="http://schemas.microsoft.com/office/excel/2006/main">
          <x14:cfRule type="expression" priority="6" id="{F86B01EE-D7A9-4356-B087-10A09B49D3CB}">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D13 D15:G15 D17:G17 D19 D21 D30 D32 D34 G30 G32 G34 J30 J32 J34 J37 J39 J41 G41 G39 G37 D37 D39 D41 D51 D53 D55 D57 D59 D61 D64 D66 D68 D70 D72 D74 G51 G53 G55 G57 G59 G61 G64 G66 G68 G70 G72 G74 J51 J53 J55 J57 J59 J61 J64 J66 J68 J70 J72 J74 G79:H79 D85 D87 D89 G85 G87 G89 J85 J87 J89 D92 D94 D96 G92 G94 G96 J92 J94 J96</xm:sqref>
        </x14:conditionalFormatting>
      </x14:conditionalFormattings>
    </ext>
    <ext xmlns:x14="http://schemas.microsoft.com/office/spreadsheetml/2009/9/main" uri="{CCE6A557-97BC-4b89-ADB6-D9C93CAAB3DF}">
      <x14:dataValidations xmlns:xm="http://schemas.microsoft.com/office/excel/2006/main" count="4">
        <x14:dataValidation type="list" allowBlank="1" xr:uid="{B15BF8CE-B862-42BA-A6D8-86D7A97CFDFA}">
          <x14:formula1>
            <xm:f>číselníky!$K$3:$K$6</xm:f>
          </x14:formula1>
          <xm:sqref>E19</xm:sqref>
        </x14:dataValidation>
        <x14:dataValidation type="list" allowBlank="1" showInputMessage="1" xr:uid="{41553527-8632-4D84-AF11-D19AC7DC03E5}">
          <x14:formula1>
            <xm:f>číselníky!$L$3:$L$6</xm:f>
          </x14:formula1>
          <xm:sqref>D21</xm:sqref>
        </x14:dataValidation>
        <x14:dataValidation type="list" allowBlank="1" showInputMessage="1" showErrorMessage="1" errorTitle="Neplatná hodnota" error="Vyberte prosím některou z možností rozevíracího seznamu." prompt="Definice malého, středního a velkého podniku se řídí dle Přílohy 1 Nařízení Evropské komise (viz odkaz vpravo)." xr:uid="{48E25348-D277-4F2A-9363-B42C7AB01FE5}">
          <x14:formula1>
            <xm:f>číselníky!$K$2:$K$6</xm:f>
          </x14:formula1>
          <xm:sqref>D19</xm:sqref>
        </x14:dataValidation>
        <x14:dataValidation type="list" allowBlank="1" showErrorMessage="1" errorTitle="Neplatná hodnota" error="Vyberte prosím některou z možností rozevíracího seznamu." xr:uid="{C5EA078C-813E-4832-8EDC-01E0CBA95744}">
          <x14:formula1>
            <xm:f>číselníky!$O$2:$O$8</xm:f>
          </x14:formula1>
          <xm:sqref>D17:G17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4EC3E-1A57-4F5E-8C80-A5BBC29F604D}">
  <sheetPr>
    <tabColor rgb="FFF8F8F8"/>
    <outlinePr summaryBelow="0" summaryRight="0"/>
    <pageSetUpPr fitToPage="1"/>
  </sheetPr>
  <dimension ref="A1:AA1014"/>
  <sheetViews>
    <sheetView showGridLines="0" showRowColHeaders="0" zoomScaleNormal="100" workbookViewId="0"/>
  </sheetViews>
  <sheetFormatPr defaultColWidth="14.42578125" defaultRowHeight="15" customHeight="1"/>
  <cols>
    <col min="1" max="1" width="5.5703125" style="83" customWidth="1"/>
    <col min="2" max="2" width="29" style="83" customWidth="1"/>
    <col min="3" max="3" width="3" style="83" customWidth="1"/>
    <col min="4" max="4" width="40.7109375" style="83" customWidth="1"/>
    <col min="5" max="5" width="2.28515625" style="83" customWidth="1"/>
    <col min="6" max="6" width="7.7109375" style="83" customWidth="1"/>
    <col min="7" max="7" width="2.7109375" style="47" customWidth="1"/>
    <col min="8" max="8" width="29" style="83" customWidth="1"/>
    <col min="9" max="9" width="2.7109375" style="83" customWidth="1"/>
    <col min="10" max="10" width="40.7109375" style="83" customWidth="1"/>
    <col min="11" max="11" width="2.140625" style="83" customWidth="1"/>
    <col min="12" max="12" width="7.7109375" style="83" customWidth="1"/>
    <col min="13" max="13" width="2.7109375" style="83" customWidth="1"/>
    <col min="14" max="14" width="29" style="83" customWidth="1"/>
    <col min="15" max="15" width="2.7109375" style="83" customWidth="1"/>
    <col min="16" max="16" width="40.7109375" style="83" customWidth="1"/>
    <col min="17" max="17" width="2.140625" style="83" customWidth="1"/>
    <col min="18" max="18" width="7.7109375" style="83" customWidth="1"/>
    <col min="19" max="16384" width="14.42578125" style="83"/>
  </cols>
  <sheetData>
    <row r="1" spans="1:27" ht="15" customHeight="1">
      <c r="A1" s="577"/>
      <c r="B1" s="252"/>
      <c r="C1" s="252"/>
      <c r="D1" s="252"/>
      <c r="E1" s="252"/>
      <c r="F1" s="252"/>
      <c r="G1" s="261"/>
      <c r="H1" s="252"/>
      <c r="I1" s="252"/>
      <c r="J1" s="252"/>
      <c r="K1" s="252"/>
      <c r="L1" s="252"/>
      <c r="M1" s="252"/>
      <c r="N1" s="252"/>
      <c r="O1" s="252"/>
      <c r="P1" s="252"/>
      <c r="Q1" s="252"/>
      <c r="R1" s="252"/>
      <c r="S1" s="252"/>
      <c r="T1" s="252"/>
      <c r="U1" s="252"/>
    </row>
    <row r="2" spans="1:27" ht="21.6" customHeight="1">
      <c r="A2" s="252"/>
      <c r="B2" s="252"/>
      <c r="C2" s="252"/>
      <c r="D2" s="252"/>
      <c r="E2" s="252"/>
      <c r="F2" s="252"/>
      <c r="G2" s="261"/>
      <c r="H2" s="252"/>
      <c r="I2" s="252"/>
      <c r="J2" s="252"/>
      <c r="K2" s="252"/>
      <c r="L2" s="252"/>
      <c r="M2" s="252"/>
      <c r="N2" s="252"/>
      <c r="O2" s="252"/>
      <c r="P2" s="252"/>
      <c r="Q2" s="252"/>
      <c r="R2" s="252"/>
      <c r="S2" s="252"/>
      <c r="T2" s="252"/>
      <c r="U2" s="252"/>
    </row>
    <row r="3" spans="1:27" ht="18" customHeight="1">
      <c r="A3" s="252"/>
      <c r="B3" s="624" t="s">
        <v>1197</v>
      </c>
      <c r="C3" s="624"/>
      <c r="D3" s="624"/>
      <c r="E3" s="624"/>
      <c r="F3" s="624"/>
      <c r="G3" s="624"/>
      <c r="H3" s="624"/>
      <c r="I3" s="624"/>
      <c r="J3" s="624"/>
      <c r="K3" s="567"/>
      <c r="L3" s="252"/>
      <c r="M3" s="252"/>
      <c r="N3" s="252"/>
      <c r="O3" s="252"/>
      <c r="P3" s="252"/>
      <c r="Q3" s="252"/>
      <c r="R3" s="252"/>
      <c r="S3" s="252"/>
      <c r="T3" s="252"/>
      <c r="U3" s="252"/>
    </row>
    <row r="4" spans="1:27" ht="15.75" customHeight="1">
      <c r="A4" s="252"/>
      <c r="B4" s="262"/>
      <c r="C4" s="262"/>
      <c r="D4" s="263"/>
      <c r="E4" s="263"/>
      <c r="F4" s="205"/>
      <c r="G4" s="264"/>
      <c r="H4" s="206"/>
      <c r="I4" s="206"/>
      <c r="J4" s="265"/>
      <c r="K4" s="265"/>
      <c r="L4" s="206"/>
      <c r="M4" s="206"/>
      <c r="N4" s="252"/>
      <c r="O4" s="252"/>
      <c r="P4" s="252"/>
      <c r="Q4" s="252"/>
      <c r="R4" s="252"/>
      <c r="S4" s="252"/>
      <c r="T4" s="252"/>
      <c r="U4" s="252"/>
    </row>
    <row r="5" spans="1:27" ht="15.75" customHeight="1">
      <c r="A5" s="252"/>
      <c r="B5" s="266"/>
      <c r="C5" s="266"/>
      <c r="D5" s="263"/>
      <c r="E5" s="263"/>
      <c r="F5" s="507"/>
      <c r="G5" s="327"/>
      <c r="H5" s="152"/>
      <c r="I5" s="152"/>
      <c r="J5" s="558"/>
      <c r="K5" s="558"/>
      <c r="L5" s="152"/>
      <c r="M5" s="152"/>
      <c r="N5" s="239"/>
      <c r="O5" s="239"/>
      <c r="P5" s="239"/>
      <c r="Q5" s="239"/>
      <c r="R5" s="239"/>
      <c r="S5" s="252"/>
      <c r="T5" s="252"/>
      <c r="U5" s="252"/>
    </row>
    <row r="6" spans="1:27" ht="24.6" customHeight="1">
      <c r="A6" s="252"/>
      <c r="B6" s="656" t="s">
        <v>1198</v>
      </c>
      <c r="C6" s="656"/>
      <c r="D6" s="656"/>
      <c r="E6" s="656"/>
      <c r="F6" s="656"/>
      <c r="G6" s="656"/>
      <c r="H6" s="656"/>
      <c r="I6" s="656"/>
      <c r="J6" s="656"/>
      <c r="K6" s="656"/>
      <c r="L6" s="656"/>
      <c r="M6" s="656"/>
      <c r="N6" s="656"/>
      <c r="O6" s="656"/>
      <c r="P6" s="656"/>
      <c r="Q6" s="656"/>
      <c r="R6" s="656"/>
      <c r="S6" s="252"/>
      <c r="T6" s="252"/>
      <c r="U6" s="252"/>
    </row>
    <row r="7" spans="1:27" s="81" customFormat="1" ht="9.6" customHeight="1">
      <c r="A7" s="395"/>
      <c r="B7" s="377"/>
      <c r="C7" s="377"/>
      <c r="D7" s="378"/>
      <c r="E7" s="378"/>
      <c r="F7" s="378"/>
      <c r="G7" s="378"/>
      <c r="H7" s="378"/>
      <c r="I7" s="378"/>
      <c r="J7" s="378"/>
      <c r="K7" s="378"/>
      <c r="L7" s="378"/>
      <c r="M7" s="572"/>
      <c r="N7" s="399"/>
      <c r="O7" s="399"/>
      <c r="P7" s="399"/>
      <c r="Q7" s="399"/>
      <c r="R7" s="399"/>
      <c r="S7" s="395"/>
      <c r="T7" s="395"/>
      <c r="U7" s="395"/>
    </row>
    <row r="8" spans="1:27" ht="28.5" customHeight="1">
      <c r="A8" s="252"/>
      <c r="B8" s="657" t="s">
        <v>1219</v>
      </c>
      <c r="C8" s="657"/>
      <c r="D8" s="657"/>
      <c r="E8" s="657"/>
      <c r="F8" s="657"/>
      <c r="G8" s="657"/>
      <c r="H8" s="657"/>
      <c r="I8" s="657"/>
      <c r="J8" s="657"/>
      <c r="K8" s="657"/>
      <c r="L8" s="657"/>
      <c r="M8" s="657"/>
      <c r="N8" s="658"/>
      <c r="O8" s="265"/>
      <c r="P8" s="265"/>
      <c r="Q8" s="265"/>
      <c r="R8" s="265"/>
      <c r="S8" s="265"/>
      <c r="T8" s="265"/>
      <c r="U8" s="265"/>
      <c r="V8" s="21"/>
      <c r="W8" s="21"/>
      <c r="X8" s="21"/>
      <c r="Y8" s="21"/>
      <c r="Z8" s="21"/>
      <c r="AA8" s="21"/>
    </row>
    <row r="9" spans="1:27" s="47" customFormat="1" ht="16.5" customHeight="1">
      <c r="A9" s="261"/>
      <c r="B9" s="571"/>
      <c r="C9" s="571"/>
      <c r="D9" s="571"/>
      <c r="E9" s="571"/>
      <c r="F9" s="571"/>
      <c r="G9" s="571"/>
      <c r="H9" s="571"/>
      <c r="I9" s="571"/>
      <c r="J9" s="571"/>
      <c r="K9" s="259"/>
      <c r="L9" s="259"/>
      <c r="M9" s="255"/>
      <c r="N9" s="261"/>
      <c r="O9" s="261"/>
      <c r="P9" s="261"/>
      <c r="Q9" s="261"/>
      <c r="R9" s="261"/>
      <c r="S9" s="261"/>
      <c r="T9" s="261"/>
      <c r="U9" s="261"/>
    </row>
    <row r="10" spans="1:27" s="47" customFormat="1" ht="15.75" customHeight="1">
      <c r="A10" s="261"/>
      <c r="B10" s="516" t="s">
        <v>1199</v>
      </c>
      <c r="C10" s="571"/>
      <c r="D10" s="405" t="s">
        <v>26</v>
      </c>
      <c r="E10" s="571"/>
      <c r="F10" s="571"/>
      <c r="G10" s="571"/>
      <c r="H10" s="571"/>
      <c r="I10" s="571"/>
      <c r="J10" s="571"/>
      <c r="K10" s="259"/>
      <c r="L10" s="259"/>
      <c r="M10" s="255"/>
      <c r="N10" s="261"/>
      <c r="O10" s="261"/>
      <c r="P10" s="261"/>
      <c r="Q10" s="261"/>
      <c r="R10" s="261"/>
      <c r="S10" s="261"/>
      <c r="T10" s="261"/>
      <c r="U10" s="261"/>
    </row>
    <row r="11" spans="1:27" s="47" customFormat="1" ht="15" customHeight="1">
      <c r="A11" s="261"/>
      <c r="B11" s="571"/>
      <c r="C11" s="571"/>
      <c r="D11" s="571"/>
      <c r="E11" s="571"/>
      <c r="F11" s="571"/>
      <c r="G11" s="571"/>
      <c r="H11" s="571"/>
      <c r="I11" s="571"/>
      <c r="J11" s="571"/>
      <c r="K11" s="259"/>
      <c r="L11" s="259"/>
      <c r="M11" s="255"/>
      <c r="N11" s="261"/>
      <c r="O11" s="261"/>
      <c r="P11" s="261"/>
      <c r="Q11" s="261"/>
      <c r="R11" s="261"/>
      <c r="S11" s="261"/>
      <c r="T11" s="261"/>
      <c r="U11" s="261"/>
    </row>
    <row r="12" spans="1:27" s="47" customFormat="1" ht="13.5" customHeight="1">
      <c r="A12" s="261"/>
      <c r="B12" s="159"/>
      <c r="C12" s="159"/>
      <c r="D12" s="159"/>
      <c r="E12" s="159"/>
      <c r="F12" s="159"/>
      <c r="G12" s="159"/>
      <c r="H12" s="159"/>
      <c r="I12" s="159"/>
      <c r="J12" s="159"/>
      <c r="K12" s="159"/>
      <c r="L12" s="159"/>
      <c r="M12" s="255"/>
      <c r="N12" s="261"/>
      <c r="O12" s="261"/>
      <c r="P12" s="261"/>
      <c r="Q12" s="261"/>
      <c r="R12" s="261"/>
      <c r="S12" s="261"/>
      <c r="T12" s="261"/>
      <c r="U12" s="261"/>
    </row>
    <row r="13" spans="1:27" s="47" customFormat="1" ht="15" customHeight="1">
      <c r="A13" s="261"/>
      <c r="B13" s="557" t="s">
        <v>1200</v>
      </c>
      <c r="C13" s="269"/>
      <c r="D13" s="270"/>
      <c r="E13" s="270"/>
      <c r="F13" s="159"/>
      <c r="G13" s="159"/>
      <c r="H13" s="557" t="s">
        <v>1201</v>
      </c>
      <c r="I13" s="269"/>
      <c r="J13" s="270"/>
      <c r="K13" s="270"/>
      <c r="L13" s="159"/>
      <c r="M13" s="255"/>
      <c r="N13" s="557" t="s">
        <v>1202</v>
      </c>
      <c r="O13" s="269"/>
      <c r="P13" s="270"/>
      <c r="Q13" s="270"/>
      <c r="R13" s="159"/>
      <c r="S13" s="261"/>
      <c r="T13" s="261"/>
      <c r="U13" s="261"/>
    </row>
    <row r="14" spans="1:27" s="47" customFormat="1" ht="13.5" customHeight="1">
      <c r="A14" s="261"/>
      <c r="B14" s="409"/>
      <c r="C14" s="409"/>
      <c r="D14" s="409"/>
      <c r="E14" s="409"/>
      <c r="F14" s="409"/>
      <c r="G14" s="159"/>
      <c r="H14" s="409"/>
      <c r="I14" s="409"/>
      <c r="J14" s="409"/>
      <c r="K14" s="409"/>
      <c r="L14" s="409"/>
      <c r="M14" s="255"/>
      <c r="N14" s="409"/>
      <c r="O14" s="409"/>
      <c r="P14" s="409"/>
      <c r="Q14" s="409"/>
      <c r="R14" s="409"/>
      <c r="S14" s="261"/>
      <c r="T14" s="261"/>
      <c r="U14" s="261"/>
    </row>
    <row r="15" spans="1:27" s="47" customFormat="1" ht="15.75" customHeight="1">
      <c r="A15" s="261"/>
      <c r="B15" s="568" t="s">
        <v>197</v>
      </c>
      <c r="C15" s="568"/>
      <c r="D15" s="405"/>
      <c r="E15" s="409"/>
      <c r="F15" s="273"/>
      <c r="G15" s="276"/>
      <c r="H15" s="568" t="s">
        <v>197</v>
      </c>
      <c r="I15" s="568"/>
      <c r="J15" s="405"/>
      <c r="K15" s="409"/>
      <c r="L15" s="273"/>
      <c r="M15" s="255"/>
      <c r="N15" s="568" t="s">
        <v>197</v>
      </c>
      <c r="O15" s="568"/>
      <c r="P15" s="405"/>
      <c r="Q15" s="409"/>
      <c r="R15" s="273"/>
      <c r="S15" s="261"/>
      <c r="T15" s="261"/>
      <c r="U15" s="261"/>
    </row>
    <row r="16" spans="1:27" s="47" customFormat="1" ht="15.75" customHeight="1">
      <c r="A16" s="261"/>
      <c r="B16" s="460"/>
      <c r="C16" s="460"/>
      <c r="D16" s="460"/>
      <c r="E16" s="409"/>
      <c r="F16" s="280"/>
      <c r="G16" s="276"/>
      <c r="H16" s="460"/>
      <c r="I16" s="460"/>
      <c r="J16" s="570"/>
      <c r="K16" s="409"/>
      <c r="L16" s="280"/>
      <c r="M16" s="255"/>
      <c r="N16" s="460"/>
      <c r="O16" s="460"/>
      <c r="P16" s="460"/>
      <c r="Q16" s="409"/>
      <c r="R16" s="280"/>
      <c r="S16" s="261"/>
      <c r="T16" s="261"/>
      <c r="U16" s="261"/>
    </row>
    <row r="17" spans="1:21" s="47" customFormat="1" ht="15.75" customHeight="1">
      <c r="A17" s="261"/>
      <c r="B17" s="568" t="s">
        <v>223</v>
      </c>
      <c r="C17" s="281"/>
      <c r="D17" s="405" t="s">
        <v>26</v>
      </c>
      <c r="E17" s="409"/>
      <c r="F17" s="569"/>
      <c r="G17" s="276"/>
      <c r="H17" s="568" t="s">
        <v>223</v>
      </c>
      <c r="I17" s="568"/>
      <c r="J17" s="405" t="s">
        <v>26</v>
      </c>
      <c r="K17" s="409"/>
      <c r="L17" s="569"/>
      <c r="M17" s="255"/>
      <c r="N17" s="568" t="s">
        <v>223</v>
      </c>
      <c r="O17" s="281"/>
      <c r="P17" s="405" t="s">
        <v>26</v>
      </c>
      <c r="Q17" s="409"/>
      <c r="R17" s="569"/>
      <c r="S17" s="261"/>
      <c r="T17" s="261"/>
      <c r="U17" s="261"/>
    </row>
    <row r="18" spans="1:21" s="47" customFormat="1" ht="15.75" customHeight="1">
      <c r="A18" s="261"/>
      <c r="B18" s="273"/>
      <c r="C18" s="273"/>
      <c r="D18" s="460"/>
      <c r="E18" s="409"/>
      <c r="F18" s="273"/>
      <c r="G18" s="276"/>
      <c r="H18" s="273"/>
      <c r="I18" s="273"/>
      <c r="J18" s="460"/>
      <c r="K18" s="409"/>
      <c r="L18" s="273"/>
      <c r="M18" s="255"/>
      <c r="N18" s="273"/>
      <c r="O18" s="273"/>
      <c r="P18" s="460"/>
      <c r="Q18" s="409"/>
      <c r="R18" s="273"/>
      <c r="S18" s="261"/>
      <c r="T18" s="261"/>
      <c r="U18" s="261"/>
    </row>
    <row r="19" spans="1:21" s="47" customFormat="1" ht="15.75" customHeight="1">
      <c r="A19" s="261"/>
      <c r="B19" s="568" t="s">
        <v>251</v>
      </c>
      <c r="C19" s="568"/>
      <c r="D19" s="405"/>
      <c r="E19" s="409"/>
      <c r="F19" s="569"/>
      <c r="G19" s="276"/>
      <c r="H19" s="568" t="s">
        <v>251</v>
      </c>
      <c r="I19" s="568"/>
      <c r="J19" s="405"/>
      <c r="K19" s="409"/>
      <c r="L19" s="569"/>
      <c r="M19" s="255"/>
      <c r="N19" s="568" t="s">
        <v>251</v>
      </c>
      <c r="O19" s="568"/>
      <c r="P19" s="405"/>
      <c r="Q19" s="409"/>
      <c r="R19" s="569"/>
      <c r="S19" s="261"/>
      <c r="T19" s="261"/>
      <c r="U19" s="261"/>
    </row>
    <row r="20" spans="1:21" s="47" customFormat="1" ht="15.75" customHeight="1">
      <c r="A20" s="261"/>
      <c r="B20" s="568"/>
      <c r="C20" s="568"/>
      <c r="D20" s="409"/>
      <c r="E20" s="409"/>
      <c r="F20" s="569"/>
      <c r="G20" s="276"/>
      <c r="H20" s="568"/>
      <c r="I20" s="568"/>
      <c r="J20" s="409"/>
      <c r="K20" s="409"/>
      <c r="L20" s="569"/>
      <c r="M20" s="255"/>
      <c r="N20" s="568"/>
      <c r="O20" s="568"/>
      <c r="P20" s="409"/>
      <c r="Q20" s="409"/>
      <c r="R20" s="569"/>
      <c r="S20" s="261"/>
      <c r="T20" s="261"/>
      <c r="U20" s="261"/>
    </row>
    <row r="21" spans="1:21" s="47" customFormat="1" ht="15.75" customHeight="1">
      <c r="A21" s="261"/>
      <c r="B21" s="568" t="s">
        <v>1218</v>
      </c>
      <c r="C21" s="568"/>
      <c r="D21" s="576"/>
      <c r="E21" s="409"/>
      <c r="F21" s="569"/>
      <c r="G21" s="276"/>
      <c r="H21" s="568" t="s">
        <v>1218</v>
      </c>
      <c r="I21" s="568"/>
      <c r="J21" s="576"/>
      <c r="K21" s="409"/>
      <c r="L21" s="569"/>
      <c r="M21" s="255"/>
      <c r="N21" s="568" t="s">
        <v>732</v>
      </c>
      <c r="O21" s="568"/>
      <c r="P21" s="576"/>
      <c r="Q21" s="409"/>
      <c r="R21" s="569"/>
      <c r="S21" s="261"/>
      <c r="T21" s="261"/>
      <c r="U21" s="261"/>
    </row>
    <row r="22" spans="1:21" s="47" customFormat="1" ht="15.75" customHeight="1">
      <c r="A22" s="261"/>
      <c r="B22" s="568"/>
      <c r="C22" s="568"/>
      <c r="D22" s="356"/>
      <c r="E22" s="409"/>
      <c r="F22" s="569"/>
      <c r="G22" s="276"/>
      <c r="H22" s="568"/>
      <c r="I22" s="568"/>
      <c r="J22" s="409"/>
      <c r="K22" s="409"/>
      <c r="L22" s="569"/>
      <c r="M22" s="255"/>
      <c r="N22" s="568"/>
      <c r="O22" s="568"/>
      <c r="P22" s="409"/>
      <c r="Q22" s="409"/>
      <c r="R22" s="569"/>
      <c r="S22" s="261"/>
      <c r="T22" s="261"/>
      <c r="U22" s="261"/>
    </row>
    <row r="23" spans="1:21" s="47" customFormat="1" ht="15.75" customHeight="1">
      <c r="A23" s="261"/>
      <c r="B23" s="568" t="s">
        <v>1208</v>
      </c>
      <c r="C23" s="568"/>
      <c r="D23" s="576"/>
      <c r="E23" s="409"/>
      <c r="F23" s="569"/>
      <c r="G23" s="276"/>
      <c r="H23" s="568" t="s">
        <v>1208</v>
      </c>
      <c r="I23" s="568"/>
      <c r="J23" s="576"/>
      <c r="K23" s="409"/>
      <c r="L23" s="569"/>
      <c r="M23" s="255"/>
      <c r="N23" s="568" t="s">
        <v>1208</v>
      </c>
      <c r="O23" s="568"/>
      <c r="P23" s="576"/>
      <c r="Q23" s="409"/>
      <c r="R23" s="569"/>
      <c r="S23" s="261"/>
      <c r="T23" s="261"/>
      <c r="U23" s="261"/>
    </row>
    <row r="24" spans="1:21" s="47" customFormat="1" ht="13.5" customHeight="1">
      <c r="A24" s="261"/>
      <c r="B24" s="460"/>
      <c r="C24" s="460"/>
      <c r="D24" s="460"/>
      <c r="E24" s="460"/>
      <c r="F24" s="460"/>
      <c r="G24" s="261"/>
      <c r="H24" s="460"/>
      <c r="I24" s="460"/>
      <c r="J24" s="460"/>
      <c r="K24" s="460"/>
      <c r="L24" s="460"/>
      <c r="M24" s="255"/>
      <c r="N24" s="460"/>
      <c r="O24" s="460"/>
      <c r="P24" s="460"/>
      <c r="Q24" s="460"/>
      <c r="R24" s="460"/>
      <c r="S24" s="261"/>
      <c r="T24" s="261"/>
      <c r="U24" s="261"/>
    </row>
    <row r="25" spans="1:21" s="47" customFormat="1" ht="24.95" customHeight="1">
      <c r="A25" s="261"/>
      <c r="B25" s="159"/>
      <c r="C25" s="159"/>
      <c r="D25" s="159"/>
      <c r="E25" s="159"/>
      <c r="F25" s="159"/>
      <c r="G25" s="159"/>
      <c r="H25" s="159"/>
      <c r="I25" s="159"/>
      <c r="J25" s="159"/>
      <c r="K25" s="159"/>
      <c r="L25" s="159"/>
      <c r="M25" s="255"/>
      <c r="N25" s="261"/>
      <c r="O25" s="261"/>
      <c r="P25" s="261"/>
      <c r="Q25" s="261"/>
      <c r="R25" s="261"/>
      <c r="S25" s="261"/>
      <c r="T25" s="261"/>
      <c r="U25" s="261"/>
    </row>
    <row r="26" spans="1:21" s="47" customFormat="1" ht="15" customHeight="1">
      <c r="A26" s="261"/>
      <c r="B26" s="557" t="s">
        <v>1203</v>
      </c>
      <c r="C26" s="269"/>
      <c r="D26" s="270"/>
      <c r="E26" s="270"/>
      <c r="F26" s="159"/>
      <c r="G26" s="159"/>
      <c r="H26" s="557" t="s">
        <v>1204</v>
      </c>
      <c r="I26" s="269"/>
      <c r="J26" s="270"/>
      <c r="K26" s="270"/>
      <c r="L26" s="159"/>
      <c r="M26" s="255"/>
      <c r="N26" s="557" t="s">
        <v>1205</v>
      </c>
      <c r="O26" s="269"/>
      <c r="P26" s="270"/>
      <c r="Q26" s="270"/>
      <c r="R26" s="159"/>
      <c r="S26" s="261"/>
      <c r="T26" s="261"/>
      <c r="U26" s="261"/>
    </row>
    <row r="27" spans="1:21" s="47" customFormat="1" ht="13.5" customHeight="1">
      <c r="A27" s="261"/>
      <c r="B27" s="409"/>
      <c r="C27" s="409"/>
      <c r="D27" s="409"/>
      <c r="E27" s="409"/>
      <c r="F27" s="409"/>
      <c r="G27" s="159"/>
      <c r="H27" s="409"/>
      <c r="I27" s="409"/>
      <c r="J27" s="409"/>
      <c r="K27" s="409"/>
      <c r="L27" s="409"/>
      <c r="M27" s="255"/>
      <c r="N27" s="273"/>
      <c r="O27" s="273"/>
      <c r="P27" s="409"/>
      <c r="Q27" s="409"/>
      <c r="R27" s="160"/>
      <c r="S27" s="261"/>
      <c r="T27" s="261"/>
      <c r="U27" s="261"/>
    </row>
    <row r="28" spans="1:21" s="47" customFormat="1" ht="15.75" customHeight="1">
      <c r="A28" s="261"/>
      <c r="B28" s="568" t="s">
        <v>197</v>
      </c>
      <c r="C28" s="568"/>
      <c r="D28" s="405"/>
      <c r="E28" s="409"/>
      <c r="F28" s="273"/>
      <c r="G28" s="276"/>
      <c r="H28" s="568" t="s">
        <v>197</v>
      </c>
      <c r="I28" s="568"/>
      <c r="J28" s="405"/>
      <c r="K28" s="409"/>
      <c r="L28" s="273"/>
      <c r="M28" s="255"/>
      <c r="N28" s="568" t="s">
        <v>197</v>
      </c>
      <c r="O28" s="568"/>
      <c r="P28" s="405"/>
      <c r="Q28" s="409"/>
      <c r="R28" s="273"/>
      <c r="S28" s="261"/>
      <c r="T28" s="261"/>
      <c r="U28" s="261"/>
    </row>
    <row r="29" spans="1:21" s="47" customFormat="1" ht="15.75" customHeight="1">
      <c r="A29" s="261"/>
      <c r="B29" s="460"/>
      <c r="C29" s="460"/>
      <c r="D29" s="460"/>
      <c r="E29" s="409"/>
      <c r="F29" s="280"/>
      <c r="G29" s="276"/>
      <c r="H29" s="460"/>
      <c r="I29" s="460"/>
      <c r="J29" s="570"/>
      <c r="K29" s="409"/>
      <c r="L29" s="280"/>
      <c r="M29" s="255"/>
      <c r="N29" s="460"/>
      <c r="O29" s="460"/>
      <c r="P29" s="460"/>
      <c r="Q29" s="409"/>
      <c r="R29" s="280"/>
      <c r="S29" s="261"/>
      <c r="T29" s="261"/>
      <c r="U29" s="261"/>
    </row>
    <row r="30" spans="1:21" s="47" customFormat="1" ht="15.75" customHeight="1">
      <c r="A30" s="261"/>
      <c r="B30" s="568" t="s">
        <v>223</v>
      </c>
      <c r="C30" s="281"/>
      <c r="D30" s="405" t="s">
        <v>26</v>
      </c>
      <c r="E30" s="409"/>
      <c r="F30" s="569"/>
      <c r="G30" s="276"/>
      <c r="H30" s="568" t="s">
        <v>223</v>
      </c>
      <c r="I30" s="568"/>
      <c r="J30" s="405" t="s">
        <v>26</v>
      </c>
      <c r="K30" s="409"/>
      <c r="L30" s="569"/>
      <c r="M30" s="255"/>
      <c r="N30" s="568" t="s">
        <v>223</v>
      </c>
      <c r="O30" s="281"/>
      <c r="P30" s="405" t="s">
        <v>26</v>
      </c>
      <c r="Q30" s="409"/>
      <c r="R30" s="569"/>
      <c r="S30" s="261"/>
      <c r="T30" s="261"/>
      <c r="U30" s="261"/>
    </row>
    <row r="31" spans="1:21" s="47" customFormat="1" ht="15.75" customHeight="1">
      <c r="A31" s="261"/>
      <c r="B31" s="273"/>
      <c r="C31" s="273"/>
      <c r="D31" s="460"/>
      <c r="E31" s="409"/>
      <c r="F31" s="273"/>
      <c r="G31" s="276"/>
      <c r="H31" s="273"/>
      <c r="I31" s="273"/>
      <c r="J31" s="460"/>
      <c r="K31" s="409"/>
      <c r="L31" s="273"/>
      <c r="M31" s="255"/>
      <c r="N31" s="273"/>
      <c r="O31" s="273"/>
      <c r="P31" s="460"/>
      <c r="Q31" s="409"/>
      <c r="R31" s="273"/>
      <c r="S31" s="261"/>
      <c r="T31" s="261"/>
      <c r="U31" s="261"/>
    </row>
    <row r="32" spans="1:21" s="47" customFormat="1" ht="15.75" customHeight="1">
      <c r="A32" s="261"/>
      <c r="B32" s="568" t="s">
        <v>251</v>
      </c>
      <c r="C32" s="568"/>
      <c r="D32" s="405"/>
      <c r="E32" s="409"/>
      <c r="F32" s="569"/>
      <c r="G32" s="276"/>
      <c r="H32" s="568" t="s">
        <v>251</v>
      </c>
      <c r="I32" s="568"/>
      <c r="J32" s="405"/>
      <c r="K32" s="409"/>
      <c r="L32" s="569"/>
      <c r="M32" s="255"/>
      <c r="N32" s="568" t="s">
        <v>251</v>
      </c>
      <c r="O32" s="568"/>
      <c r="P32" s="405"/>
      <c r="Q32" s="409"/>
      <c r="R32" s="569"/>
      <c r="S32" s="261"/>
      <c r="T32" s="261"/>
      <c r="U32" s="261"/>
    </row>
    <row r="33" spans="1:21" s="47" customFormat="1" ht="15.75" customHeight="1">
      <c r="A33" s="261"/>
      <c r="B33" s="568"/>
      <c r="C33" s="568"/>
      <c r="D33" s="409"/>
      <c r="E33" s="409"/>
      <c r="F33" s="569"/>
      <c r="G33" s="276"/>
      <c r="H33" s="568"/>
      <c r="I33" s="568"/>
      <c r="J33" s="409"/>
      <c r="K33" s="409"/>
      <c r="L33" s="569"/>
      <c r="M33" s="255"/>
      <c r="N33" s="568"/>
      <c r="O33" s="568"/>
      <c r="P33" s="409"/>
      <c r="Q33" s="409"/>
      <c r="R33" s="569"/>
      <c r="S33" s="261"/>
      <c r="T33" s="261"/>
      <c r="U33" s="261"/>
    </row>
    <row r="34" spans="1:21" s="47" customFormat="1" ht="15.75" customHeight="1">
      <c r="A34" s="261"/>
      <c r="B34" s="568" t="s">
        <v>732</v>
      </c>
      <c r="C34" s="568"/>
      <c r="D34" s="576"/>
      <c r="E34" s="409"/>
      <c r="F34" s="569"/>
      <c r="G34" s="276"/>
      <c r="H34" s="568" t="s">
        <v>732</v>
      </c>
      <c r="I34" s="568"/>
      <c r="J34" s="576"/>
      <c r="K34" s="409"/>
      <c r="L34" s="569"/>
      <c r="M34" s="255"/>
      <c r="N34" s="568" t="s">
        <v>732</v>
      </c>
      <c r="O34" s="568"/>
      <c r="P34" s="576"/>
      <c r="Q34" s="409"/>
      <c r="R34" s="569"/>
      <c r="S34" s="261"/>
      <c r="T34" s="261"/>
      <c r="U34" s="261"/>
    </row>
    <row r="35" spans="1:21" s="47" customFormat="1" ht="15.75" customHeight="1">
      <c r="A35" s="261"/>
      <c r="B35" s="568"/>
      <c r="C35" s="568"/>
      <c r="D35" s="409"/>
      <c r="E35" s="409"/>
      <c r="F35" s="569"/>
      <c r="G35" s="276"/>
      <c r="H35" s="568"/>
      <c r="I35" s="568"/>
      <c r="J35" s="409"/>
      <c r="K35" s="409"/>
      <c r="L35" s="569"/>
      <c r="M35" s="255"/>
      <c r="N35" s="568"/>
      <c r="O35" s="568"/>
      <c r="P35" s="409"/>
      <c r="Q35" s="409"/>
      <c r="R35" s="569"/>
      <c r="S35" s="261"/>
      <c r="T35" s="261"/>
      <c r="U35" s="261"/>
    </row>
    <row r="36" spans="1:21" s="47" customFormat="1" ht="15.75" customHeight="1">
      <c r="A36" s="261"/>
      <c r="B36" s="568" t="s">
        <v>1208</v>
      </c>
      <c r="C36" s="568"/>
      <c r="D36" s="576"/>
      <c r="E36" s="409"/>
      <c r="F36" s="569"/>
      <c r="G36" s="261"/>
      <c r="H36" s="568" t="s">
        <v>1208</v>
      </c>
      <c r="I36" s="568"/>
      <c r="J36" s="576"/>
      <c r="K36" s="409"/>
      <c r="L36" s="569"/>
      <c r="M36" s="255"/>
      <c r="N36" s="568" t="s">
        <v>1208</v>
      </c>
      <c r="O36" s="568"/>
      <c r="P36" s="576"/>
      <c r="Q36" s="409"/>
      <c r="R36" s="569"/>
      <c r="S36" s="261"/>
      <c r="T36" s="261"/>
      <c r="U36" s="261"/>
    </row>
    <row r="37" spans="1:21" s="47" customFormat="1" ht="13.5" customHeight="1">
      <c r="A37" s="261"/>
      <c r="B37" s="460"/>
      <c r="C37" s="460"/>
      <c r="D37" s="460"/>
      <c r="E37" s="460"/>
      <c r="F37" s="460"/>
      <c r="G37" s="261"/>
      <c r="H37" s="460"/>
      <c r="I37" s="460"/>
      <c r="J37" s="460"/>
      <c r="K37" s="460"/>
      <c r="L37" s="460"/>
      <c r="M37" s="255"/>
      <c r="N37" s="460"/>
      <c r="O37" s="460"/>
      <c r="P37" s="460"/>
      <c r="Q37" s="460"/>
      <c r="R37" s="460"/>
      <c r="S37" s="261"/>
      <c r="T37" s="261"/>
      <c r="U37" s="261"/>
    </row>
    <row r="38" spans="1:21" s="47" customFormat="1" ht="24.95" customHeight="1">
      <c r="A38" s="261"/>
      <c r="B38" s="159"/>
      <c r="C38" s="159"/>
      <c r="D38" s="159"/>
      <c r="E38" s="159"/>
      <c r="F38" s="159"/>
      <c r="G38" s="159"/>
      <c r="H38" s="159"/>
      <c r="I38" s="159"/>
      <c r="J38" s="159"/>
      <c r="K38" s="159"/>
      <c r="L38" s="159"/>
      <c r="M38" s="255"/>
      <c r="N38" s="261"/>
      <c r="O38" s="261"/>
      <c r="P38" s="261"/>
      <c r="Q38" s="261"/>
      <c r="R38" s="261"/>
      <c r="S38" s="261"/>
      <c r="T38" s="261"/>
      <c r="U38" s="261"/>
    </row>
    <row r="39" spans="1:21" ht="15" customHeight="1">
      <c r="A39" s="252"/>
      <c r="B39" s="557" t="s">
        <v>1206</v>
      </c>
      <c r="C39" s="269"/>
      <c r="D39" s="270"/>
      <c r="E39" s="270"/>
      <c r="F39" s="159"/>
      <c r="G39" s="159"/>
      <c r="H39" s="557" t="s">
        <v>1207</v>
      </c>
      <c r="I39" s="269"/>
      <c r="J39" s="270"/>
      <c r="K39" s="270"/>
      <c r="L39" s="159"/>
      <c r="M39" s="205"/>
      <c r="N39" s="252"/>
      <c r="O39" s="252"/>
      <c r="P39" s="252"/>
      <c r="Q39" s="252"/>
      <c r="R39" s="252"/>
      <c r="S39" s="252"/>
      <c r="T39" s="252"/>
      <c r="U39" s="252"/>
    </row>
    <row r="40" spans="1:21" ht="11.25" customHeight="1">
      <c r="A40" s="252"/>
      <c r="B40" s="273"/>
      <c r="C40" s="273"/>
      <c r="D40" s="409"/>
      <c r="E40" s="409"/>
      <c r="F40" s="160"/>
      <c r="G40" s="159"/>
      <c r="H40" s="273"/>
      <c r="I40" s="273"/>
      <c r="J40" s="409"/>
      <c r="K40" s="409"/>
      <c r="L40" s="160"/>
      <c r="M40" s="205"/>
      <c r="N40" s="252"/>
      <c r="O40" s="252"/>
      <c r="P40" s="252"/>
      <c r="Q40" s="252"/>
      <c r="R40" s="252"/>
      <c r="S40" s="252"/>
      <c r="T40" s="252"/>
      <c r="U40" s="252"/>
    </row>
    <row r="41" spans="1:21" ht="15.75" customHeight="1">
      <c r="A41" s="252"/>
      <c r="B41" s="568" t="s">
        <v>197</v>
      </c>
      <c r="C41" s="568"/>
      <c r="D41" s="405"/>
      <c r="E41" s="409"/>
      <c r="F41" s="273"/>
      <c r="G41" s="276"/>
      <c r="H41" s="568" t="s">
        <v>197</v>
      </c>
      <c r="I41" s="568"/>
      <c r="J41" s="405"/>
      <c r="K41" s="409"/>
      <c r="L41" s="273"/>
      <c r="M41" s="205"/>
      <c r="N41" s="252"/>
      <c r="O41" s="252"/>
      <c r="P41" s="252"/>
      <c r="Q41" s="252"/>
      <c r="R41" s="252"/>
      <c r="S41" s="252"/>
      <c r="T41" s="252"/>
      <c r="U41" s="252"/>
    </row>
    <row r="42" spans="1:21" ht="15.75" customHeight="1">
      <c r="A42" s="252"/>
      <c r="B42" s="460"/>
      <c r="C42" s="460"/>
      <c r="D42" s="460"/>
      <c r="E42" s="409"/>
      <c r="F42" s="280"/>
      <c r="G42" s="276"/>
      <c r="H42" s="460"/>
      <c r="I42" s="460"/>
      <c r="J42" s="570"/>
      <c r="K42" s="409"/>
      <c r="L42" s="280"/>
      <c r="M42" s="205"/>
      <c r="N42" s="252"/>
      <c r="O42" s="252"/>
      <c r="P42" s="252"/>
      <c r="Q42" s="252"/>
      <c r="R42" s="252"/>
      <c r="S42" s="252"/>
      <c r="T42" s="252"/>
      <c r="U42" s="252"/>
    </row>
    <row r="43" spans="1:21" ht="15.75" customHeight="1">
      <c r="A43" s="252"/>
      <c r="B43" s="568" t="s">
        <v>223</v>
      </c>
      <c r="C43" s="281"/>
      <c r="D43" s="405" t="s">
        <v>26</v>
      </c>
      <c r="E43" s="409"/>
      <c r="F43" s="569"/>
      <c r="G43" s="276"/>
      <c r="H43" s="568" t="s">
        <v>223</v>
      </c>
      <c r="I43" s="568"/>
      <c r="J43" s="405" t="s">
        <v>26</v>
      </c>
      <c r="K43" s="409"/>
      <c r="L43" s="569"/>
      <c r="M43" s="205"/>
      <c r="N43" s="252"/>
      <c r="O43" s="252"/>
      <c r="P43" s="252"/>
      <c r="Q43" s="252"/>
      <c r="R43" s="252"/>
      <c r="S43" s="252"/>
      <c r="T43" s="252"/>
      <c r="U43" s="252"/>
    </row>
    <row r="44" spans="1:21" ht="15.75" customHeight="1">
      <c r="A44" s="252"/>
      <c r="B44" s="273"/>
      <c r="C44" s="273"/>
      <c r="D44" s="460"/>
      <c r="E44" s="409"/>
      <c r="F44" s="273"/>
      <c r="G44" s="276"/>
      <c r="H44" s="273"/>
      <c r="I44" s="273"/>
      <c r="J44" s="460"/>
      <c r="K44" s="409"/>
      <c r="L44" s="273"/>
      <c r="M44" s="205"/>
      <c r="N44" s="252"/>
      <c r="O44" s="252"/>
      <c r="P44" s="252"/>
      <c r="Q44" s="252"/>
      <c r="R44" s="252"/>
      <c r="S44" s="252"/>
      <c r="T44" s="252"/>
      <c r="U44" s="252"/>
    </row>
    <row r="45" spans="1:21" ht="15.75" customHeight="1">
      <c r="A45" s="252"/>
      <c r="B45" s="568" t="s">
        <v>251</v>
      </c>
      <c r="C45" s="568"/>
      <c r="D45" s="405"/>
      <c r="E45" s="409"/>
      <c r="F45" s="569"/>
      <c r="G45" s="276"/>
      <c r="H45" s="568" t="s">
        <v>251</v>
      </c>
      <c r="I45" s="568"/>
      <c r="J45" s="405"/>
      <c r="K45" s="409"/>
      <c r="L45" s="569"/>
      <c r="M45" s="205"/>
      <c r="N45" s="252"/>
      <c r="O45" s="252"/>
      <c r="P45" s="252"/>
      <c r="Q45" s="252"/>
      <c r="R45" s="252"/>
      <c r="S45" s="252"/>
      <c r="T45" s="252"/>
      <c r="U45" s="252"/>
    </row>
    <row r="46" spans="1:21" ht="15.75" customHeight="1">
      <c r="A46" s="252"/>
      <c r="B46" s="568"/>
      <c r="C46" s="568"/>
      <c r="D46" s="409"/>
      <c r="E46" s="409"/>
      <c r="F46" s="569"/>
      <c r="G46" s="276"/>
      <c r="H46" s="568"/>
      <c r="I46" s="568"/>
      <c r="J46" s="409"/>
      <c r="K46" s="409"/>
      <c r="L46" s="569"/>
      <c r="M46" s="155"/>
      <c r="N46" s="252"/>
      <c r="O46" s="252"/>
      <c r="P46" s="252"/>
      <c r="Q46" s="252"/>
      <c r="R46" s="252"/>
      <c r="S46" s="252"/>
      <c r="T46" s="252"/>
      <c r="U46" s="252"/>
    </row>
    <row r="47" spans="1:21" ht="15.75" customHeight="1">
      <c r="A47" s="252"/>
      <c r="B47" s="568" t="s">
        <v>732</v>
      </c>
      <c r="C47" s="568"/>
      <c r="D47" s="576"/>
      <c r="E47" s="409"/>
      <c r="F47" s="569"/>
      <c r="G47" s="276"/>
      <c r="H47" s="568" t="s">
        <v>732</v>
      </c>
      <c r="I47" s="568"/>
      <c r="J47" s="576"/>
      <c r="K47" s="409"/>
      <c r="L47" s="569"/>
      <c r="M47" s="155"/>
      <c r="N47" s="252"/>
      <c r="O47" s="252"/>
      <c r="P47" s="252"/>
      <c r="Q47" s="252"/>
      <c r="R47" s="252"/>
      <c r="S47" s="252"/>
      <c r="T47" s="252"/>
      <c r="U47" s="252"/>
    </row>
    <row r="48" spans="1:21" ht="15.75" customHeight="1">
      <c r="A48" s="252"/>
      <c r="B48" s="568"/>
      <c r="C48" s="568"/>
      <c r="D48" s="409"/>
      <c r="E48" s="409"/>
      <c r="F48" s="569"/>
      <c r="G48" s="276"/>
      <c r="H48" s="568"/>
      <c r="I48" s="568"/>
      <c r="J48" s="409"/>
      <c r="K48" s="409"/>
      <c r="L48" s="569"/>
      <c r="M48" s="155"/>
      <c r="N48" s="252"/>
      <c r="O48" s="252"/>
      <c r="P48" s="252"/>
      <c r="Q48" s="252"/>
      <c r="R48" s="252"/>
      <c r="S48" s="252"/>
      <c r="T48" s="252"/>
      <c r="U48" s="252"/>
    </row>
    <row r="49" spans="1:21" ht="15.75" customHeight="1">
      <c r="A49" s="252"/>
      <c r="B49" s="568" t="s">
        <v>1208</v>
      </c>
      <c r="C49" s="568"/>
      <c r="D49" s="576"/>
      <c r="E49" s="409"/>
      <c r="F49" s="569"/>
      <c r="G49" s="276"/>
      <c r="H49" s="568" t="s">
        <v>1208</v>
      </c>
      <c r="I49" s="568"/>
      <c r="J49" s="576"/>
      <c r="K49" s="409"/>
      <c r="L49" s="569"/>
      <c r="M49" s="155"/>
      <c r="N49" s="252"/>
      <c r="O49" s="252"/>
      <c r="P49" s="252"/>
      <c r="Q49" s="252"/>
      <c r="R49" s="252"/>
      <c r="S49" s="252"/>
      <c r="T49" s="252"/>
      <c r="U49" s="252"/>
    </row>
    <row r="50" spans="1:21" ht="10.5" customHeight="1">
      <c r="A50" s="252"/>
      <c r="B50" s="460"/>
      <c r="C50" s="460"/>
      <c r="D50" s="460"/>
      <c r="E50" s="460"/>
      <c r="F50" s="460"/>
      <c r="G50" s="261"/>
      <c r="H50" s="460"/>
      <c r="I50" s="460"/>
      <c r="J50" s="460"/>
      <c r="K50" s="460"/>
      <c r="L50" s="460"/>
      <c r="M50" s="252"/>
      <c r="N50" s="252"/>
      <c r="O50" s="252"/>
      <c r="P50" s="252"/>
      <c r="Q50" s="252"/>
      <c r="R50" s="252"/>
      <c r="S50" s="252"/>
      <c r="T50" s="252"/>
      <c r="U50" s="252"/>
    </row>
    <row r="51" spans="1:21" s="81" customFormat="1" ht="26.25" customHeight="1">
      <c r="A51" s="395"/>
      <c r="B51" s="399"/>
      <c r="C51" s="399"/>
      <c r="D51" s="399"/>
      <c r="E51" s="399"/>
      <c r="F51" s="399"/>
      <c r="G51" s="395"/>
      <c r="H51" s="399"/>
      <c r="I51" s="399"/>
      <c r="J51" s="399"/>
      <c r="K51" s="399"/>
      <c r="L51" s="399"/>
      <c r="M51" s="395"/>
      <c r="N51" s="395"/>
      <c r="O51" s="395"/>
      <c r="P51" s="395"/>
      <c r="Q51" s="395"/>
      <c r="R51" s="395"/>
      <c r="S51" s="395"/>
      <c r="T51" s="395"/>
      <c r="U51" s="395"/>
    </row>
    <row r="52" spans="1:21" ht="15.75" customHeight="1">
      <c r="A52" s="252"/>
      <c r="B52" s="510"/>
      <c r="C52" s="510"/>
      <c r="D52" s="510"/>
      <c r="E52" s="510"/>
      <c r="F52" s="510"/>
      <c r="G52" s="510"/>
      <c r="H52" s="510"/>
      <c r="I52" s="510"/>
      <c r="J52" s="653"/>
      <c r="K52" s="653"/>
      <c r="L52" s="653"/>
      <c r="M52" s="510"/>
      <c r="N52" s="510"/>
      <c r="O52" s="510"/>
      <c r="P52" s="653" t="str">
        <f>Pokyny!E51</f>
        <v xml:space="preserve"> Verze 2: říjen 2021.</v>
      </c>
      <c r="Q52" s="653"/>
      <c r="R52" s="653"/>
      <c r="S52" s="252"/>
      <c r="T52" s="252"/>
      <c r="U52" s="252"/>
    </row>
    <row r="53" spans="1:21" ht="15.75" customHeight="1">
      <c r="A53" s="252"/>
      <c r="B53" s="252"/>
      <c r="C53" s="252"/>
      <c r="D53" s="252"/>
      <c r="E53" s="252"/>
      <c r="F53" s="252"/>
      <c r="G53" s="261"/>
      <c r="H53" s="252"/>
      <c r="I53" s="252"/>
      <c r="J53" s="252"/>
      <c r="K53" s="252"/>
      <c r="L53" s="252"/>
      <c r="M53" s="573"/>
      <c r="N53" s="573"/>
      <c r="O53" s="573"/>
      <c r="P53" s="573"/>
      <c r="Q53" s="573"/>
      <c r="R53" s="573"/>
      <c r="S53" s="252"/>
      <c r="T53" s="252"/>
      <c r="U53" s="252"/>
    </row>
    <row r="54" spans="1:21" ht="15.75" customHeight="1">
      <c r="A54" s="252"/>
      <c r="B54" s="574"/>
      <c r="C54" s="574"/>
      <c r="D54" s="574"/>
      <c r="E54" s="574"/>
      <c r="F54" s="574"/>
      <c r="G54" s="575"/>
      <c r="H54" s="574"/>
      <c r="I54" s="574"/>
      <c r="J54" s="574"/>
      <c r="K54" s="574"/>
      <c r="L54" s="574"/>
      <c r="M54" s="252"/>
      <c r="N54" s="252"/>
      <c r="O54" s="252"/>
      <c r="P54" s="252"/>
      <c r="Q54" s="252"/>
      <c r="R54" s="252"/>
      <c r="S54" s="252"/>
      <c r="T54" s="252"/>
      <c r="U54" s="252"/>
    </row>
    <row r="55" spans="1:21" ht="15.75" customHeight="1">
      <c r="A55" s="252"/>
      <c r="B55" s="252"/>
      <c r="C55" s="252"/>
      <c r="D55" s="252"/>
      <c r="E55" s="252"/>
      <c r="F55" s="252"/>
      <c r="G55" s="261"/>
      <c r="H55" s="252"/>
      <c r="I55" s="252"/>
      <c r="J55" s="252"/>
      <c r="K55" s="252"/>
      <c r="L55" s="252"/>
      <c r="M55" s="252"/>
      <c r="N55" s="252"/>
      <c r="O55" s="252"/>
      <c r="P55" s="252"/>
      <c r="Q55" s="252"/>
      <c r="R55" s="252"/>
      <c r="S55" s="252"/>
      <c r="T55" s="252"/>
      <c r="U55" s="252"/>
    </row>
    <row r="56" spans="1:21" ht="15.75" customHeight="1">
      <c r="A56" s="252"/>
      <c r="B56" s="252"/>
      <c r="C56" s="252"/>
      <c r="D56" s="252"/>
      <c r="E56" s="252"/>
      <c r="F56" s="252"/>
      <c r="G56" s="261"/>
      <c r="H56" s="252"/>
      <c r="I56" s="252"/>
      <c r="J56" s="252"/>
      <c r="K56" s="252"/>
      <c r="L56" s="252"/>
      <c r="M56" s="252"/>
      <c r="N56" s="252"/>
      <c r="O56" s="252"/>
      <c r="P56" s="252"/>
      <c r="Q56" s="252"/>
      <c r="R56" s="252"/>
      <c r="S56" s="252"/>
      <c r="T56" s="252"/>
      <c r="U56" s="252"/>
    </row>
    <row r="57" spans="1:21" ht="15.75" customHeight="1">
      <c r="A57" s="252"/>
      <c r="B57" s="252"/>
      <c r="C57" s="252"/>
      <c r="D57" s="252"/>
      <c r="E57" s="252"/>
      <c r="F57" s="252"/>
      <c r="G57" s="261"/>
      <c r="H57" s="252"/>
      <c r="I57" s="252"/>
      <c r="J57" s="252"/>
      <c r="K57" s="252"/>
      <c r="L57" s="252"/>
      <c r="M57" s="252"/>
      <c r="N57" s="252"/>
      <c r="O57" s="252"/>
      <c r="P57" s="252"/>
      <c r="Q57" s="252"/>
      <c r="R57" s="659"/>
      <c r="S57" s="659"/>
      <c r="T57" s="659"/>
      <c r="U57" s="252"/>
    </row>
    <row r="58" spans="1:21" ht="15.75" customHeight="1">
      <c r="A58" s="252"/>
      <c r="B58" s="252"/>
      <c r="C58" s="252"/>
      <c r="D58" s="252"/>
      <c r="E58" s="252"/>
      <c r="F58" s="252"/>
      <c r="G58" s="261"/>
      <c r="H58" s="252"/>
      <c r="I58" s="252"/>
      <c r="J58" s="659"/>
      <c r="K58" s="659"/>
      <c r="L58" s="659"/>
      <c r="M58" s="252"/>
      <c r="N58" s="252"/>
      <c r="O58" s="252"/>
      <c r="P58" s="659" t="s">
        <v>774</v>
      </c>
      <c r="Q58" s="659"/>
      <c r="R58" s="659"/>
      <c r="S58" s="252"/>
      <c r="T58" s="252"/>
      <c r="U58" s="252"/>
    </row>
    <row r="59" spans="1:21" ht="15.75" customHeight="1"/>
    <row r="60" spans="1:21" ht="15.75" customHeight="1"/>
    <row r="61" spans="1:21" ht="15.75" customHeight="1"/>
    <row r="62" spans="1:21" ht="15.75" customHeight="1"/>
    <row r="63" spans="1:21" ht="15.75" customHeight="1"/>
    <row r="64" spans="1:2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heetProtection algorithmName="SHA-512" hashValue="3mUADxFtqEUrxmGBZCDb0TDSgcOM7nCdnViS+5bl2oAKVTlvl/ijGbVbmz0Pyl4XaZDuXvr/UUxWFAnap/IrIw==" saltValue="gjEojGGeNKcKPnZBbURcEQ==" spinCount="100000" sheet="1" selectLockedCells="1"/>
  <mergeCells count="8">
    <mergeCell ref="B3:J3"/>
    <mergeCell ref="B6:R6"/>
    <mergeCell ref="B8:N8"/>
    <mergeCell ref="J52:L52"/>
    <mergeCell ref="J58:L58"/>
    <mergeCell ref="P52:R52"/>
    <mergeCell ref="R57:T57"/>
    <mergeCell ref="P58:R58"/>
  </mergeCells>
  <conditionalFormatting sqref="B51:F51">
    <cfRule type="expression" dxfId="102" priority="29">
      <formula>#REF!&lt;&gt;"O - ostatní výsledky"</formula>
    </cfRule>
  </conditionalFormatting>
  <conditionalFormatting sqref="H51:L51">
    <cfRule type="expression" dxfId="101" priority="28">
      <formula>#REF!&lt;&gt;"O - ostatní výsledky"</formula>
    </cfRule>
  </conditionalFormatting>
  <conditionalFormatting sqref="J45">
    <cfRule type="expression" dxfId="100" priority="25">
      <formula>$D$10&lt;2</formula>
    </cfRule>
  </conditionalFormatting>
  <conditionalFormatting sqref="B24:F24">
    <cfRule type="expression" dxfId="99" priority="22">
      <formula>#REF!&lt;&gt;"O - ostatní výsledky"</formula>
    </cfRule>
  </conditionalFormatting>
  <conditionalFormatting sqref="J32">
    <cfRule type="expression" dxfId="98" priority="17">
      <formula>$D$10&lt;2</formula>
    </cfRule>
  </conditionalFormatting>
  <conditionalFormatting sqref="H24:L24">
    <cfRule type="expression" dxfId="97" priority="14">
      <formula>#REF!&lt;&gt;"O - ostatní výsledky"</formula>
    </cfRule>
  </conditionalFormatting>
  <conditionalFormatting sqref="B37:F37">
    <cfRule type="expression" dxfId="96" priority="12">
      <formula>#REF!&lt;&gt;"O - ostatní výsledky"</formula>
    </cfRule>
  </conditionalFormatting>
  <conditionalFormatting sqref="N24:R24">
    <cfRule type="expression" dxfId="95" priority="13">
      <formula>#REF!&lt;&gt;"O - ostatní výsledky"</formula>
    </cfRule>
  </conditionalFormatting>
  <conditionalFormatting sqref="N37:R37">
    <cfRule type="expression" dxfId="94" priority="10">
      <formula>#REF!&lt;&gt;"O - ostatní výsledky"</formula>
    </cfRule>
  </conditionalFormatting>
  <conditionalFormatting sqref="H37:L37">
    <cfRule type="expression" dxfId="93" priority="11">
      <formula>#REF!&lt;&gt;"O - ostatní výsledky"</formula>
    </cfRule>
  </conditionalFormatting>
  <conditionalFormatting sqref="B50:F50">
    <cfRule type="expression" dxfId="92" priority="9">
      <formula>#REF!&lt;&gt;"O - ostatní výsledky"</formula>
    </cfRule>
  </conditionalFormatting>
  <conditionalFormatting sqref="H50:L50">
    <cfRule type="expression" dxfId="91" priority="8">
      <formula>#REF!&lt;&gt;"O - ostatní výsledky"</formula>
    </cfRule>
  </conditionalFormatting>
  <conditionalFormatting sqref="J15 J17 J19 J21 J23">
    <cfRule type="expression" dxfId="90" priority="7">
      <formula>$D$10&lt;2</formula>
    </cfRule>
  </conditionalFormatting>
  <conditionalFormatting sqref="P15 P17 P19 P21 P23">
    <cfRule type="expression" dxfId="89" priority="6">
      <formula>$D$10&lt;3</formula>
    </cfRule>
  </conditionalFormatting>
  <conditionalFormatting sqref="D28 D30 D32 D34 D36">
    <cfRule type="expression" dxfId="88" priority="5">
      <formula>$D$10&lt;4</formula>
    </cfRule>
  </conditionalFormatting>
  <conditionalFormatting sqref="J28 J30 J32 J36 J34">
    <cfRule type="expression" dxfId="87" priority="4">
      <formula>$D$10&lt;5</formula>
    </cfRule>
  </conditionalFormatting>
  <conditionalFormatting sqref="P28 P30 P32 P34 P36">
    <cfRule type="expression" dxfId="86" priority="3">
      <formula>$D$10&lt;6</formula>
    </cfRule>
  </conditionalFormatting>
  <conditionalFormatting sqref="D41 D43 D45 D47 D49">
    <cfRule type="expression" dxfId="85" priority="2">
      <formula>$D$10&lt;7</formula>
    </cfRule>
  </conditionalFormatting>
  <conditionalFormatting sqref="J41 J43 J45 J47 J49">
    <cfRule type="expression" dxfId="84" priority="1">
      <formula>$D$10&lt;8</formula>
    </cfRule>
  </conditionalFormatting>
  <dataValidations xWindow="999" yWindow="653" count="8">
    <dataValidation allowBlank="1" showInputMessage="1" prompt="Uveďte stát, ve kterém má daná organizace sídlo." sqref="J48 D48 P35 J22 D35 J35 P22 D22 D19:D20 J19:J20 P19:P20 P32:P33 J32:J33 D32:D33 D45:D46 J45:J46" xr:uid="{46268ECB-BCF5-440A-B6DC-39AA94295FE2}"/>
    <dataValidation type="list" allowBlank="1" showInputMessage="1" showErrorMessage="1" sqref="D10" xr:uid="{5CCF779A-56EA-4BD1-917A-F6877CB730DE}">
      <formula1>"Vyberte možnost:,1,2,3,4,5,6,7,8"</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43 E17 E30 Q17 Q30" xr:uid="{EC6CCAF7-EA85-4F62-AA4B-EA7F8CFE46CD}">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Q32:Q36 K43 E45:E49 E19:E23 K17 K32:K36 Q19:Q23 K30 E32:E36 K19:K23 K45:K49" xr:uid="{42E56720-EDC5-4864-A3C2-2F1D8943BB2A}">
      <formula1>150</formula1>
    </dataValidation>
    <dataValidation type="list" allowBlank="1" showInputMessage="1" showErrorMessage="1" sqref="D17 J17 J30 D30 D43 J43 P17 P30" xr:uid="{2BF778D5-EDF6-4873-B2FE-45038DF68A32}">
      <formula1>"Vyberte možnost:,MP - malý podnik, SP - střední podnik, VP - velký podnik, VO - výzkumná organizace"</formula1>
    </dataValidation>
    <dataValidation allowBlank="1" showInputMessage="1" sqref="D15 J15 P15 P28 J28 D28 D41 J41" xr:uid="{D77FDE2A-03A1-4B91-BE71-E8E82515ED2D}"/>
    <dataValidation allowBlank="1" showInputMessage="1" prompt="Uveďte náklady zahraničního partnera v EUR za celou dobu řešení projektu." sqref="D21 J21 P21 P34 J34 D34 D47 J47" xr:uid="{178390FC-42AB-448B-933B-2E71A2471285}"/>
    <dataValidation allowBlank="1" showInputMessage="1" prompt="Uveďte požadovanou podporu zahraničního partnera v EUR za celou dobu řešení projektu." sqref="D23 J23 P23 P36 J36 D36 D49 J49" xr:uid="{C381A10F-A72C-4F62-A524-D6127099AE9A}"/>
  </dataValidations>
  <pageMargins left="0.7" right="0.7" top="0.78740157499999996" bottom="0.78740157499999996" header="0" footer="0"/>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rgb="FFF8F8F8"/>
    <outlinePr summaryBelow="0" summaryRight="0"/>
    <pageSetUpPr fitToPage="1"/>
  </sheetPr>
  <dimension ref="A1:AA1025"/>
  <sheetViews>
    <sheetView showGridLines="0" showRowColHeaders="0" zoomScaleNormal="100" workbookViewId="0"/>
  </sheetViews>
  <sheetFormatPr defaultColWidth="14.42578125" defaultRowHeight="15" customHeight="1"/>
  <cols>
    <col min="1" max="1" width="5.5703125" style="83" customWidth="1"/>
    <col min="2" max="2" width="40.5703125" customWidth="1"/>
    <col min="3" max="3" width="3" style="83" customWidth="1"/>
    <col min="4" max="4" width="46.85546875" customWidth="1"/>
    <col min="5" max="5" width="2.28515625" style="83" customWidth="1"/>
    <col min="6" max="6" width="14.42578125" customWidth="1"/>
    <col min="7" max="7" width="1.85546875" style="47" customWidth="1"/>
    <col min="8" max="8" width="40.5703125" customWidth="1"/>
    <col min="9" max="9" width="2.7109375" style="83" customWidth="1"/>
    <col min="10" max="10" width="44.7109375" customWidth="1"/>
    <col min="11" max="11" width="2.140625" style="83" customWidth="1"/>
    <col min="12" max="13" width="14.42578125" customWidth="1"/>
  </cols>
  <sheetData>
    <row r="1" spans="1:27" s="83" customFormat="1" ht="15" customHeight="1">
      <c r="A1" s="149"/>
      <c r="G1" s="47"/>
    </row>
    <row r="2" spans="1:27" s="83" customFormat="1" ht="21.6" customHeight="1">
      <c r="B2" s="252"/>
      <c r="C2" s="252"/>
      <c r="D2" s="252"/>
      <c r="E2" s="252"/>
      <c r="F2" s="252"/>
      <c r="G2" s="261"/>
      <c r="H2" s="252"/>
      <c r="I2" s="252"/>
      <c r="J2" s="252"/>
      <c r="K2" s="252"/>
      <c r="L2" s="252"/>
    </row>
    <row r="3" spans="1:27" s="83" customFormat="1" ht="18" customHeight="1">
      <c r="B3" s="624" t="s">
        <v>1005</v>
      </c>
      <c r="C3" s="624"/>
      <c r="D3" s="624"/>
      <c r="E3" s="624"/>
      <c r="F3" s="624"/>
      <c r="G3" s="624"/>
      <c r="H3" s="624"/>
      <c r="I3" s="624"/>
      <c r="J3" s="624"/>
      <c r="K3" s="362"/>
      <c r="L3" s="252"/>
    </row>
    <row r="4" spans="1:27" ht="15.75" customHeight="1">
      <c r="A4" s="149"/>
      <c r="B4" s="262"/>
      <c r="C4" s="262"/>
      <c r="D4" s="263"/>
      <c r="E4" s="263"/>
      <c r="F4" s="205"/>
      <c r="G4" s="264"/>
      <c r="H4" s="206"/>
      <c r="I4" s="206"/>
      <c r="J4" s="265"/>
      <c r="K4" s="265"/>
      <c r="L4" s="206"/>
      <c r="M4" s="22"/>
    </row>
    <row r="5" spans="1:27" ht="15.75" customHeight="1">
      <c r="B5" s="266"/>
      <c r="C5" s="266"/>
      <c r="D5" s="263"/>
      <c r="E5" s="263"/>
      <c r="F5" s="205"/>
      <c r="G5" s="264"/>
      <c r="H5" s="206"/>
      <c r="I5" s="206"/>
      <c r="J5" s="265"/>
      <c r="K5" s="265"/>
      <c r="L5" s="206"/>
      <c r="M5" s="22"/>
    </row>
    <row r="6" spans="1:27" ht="24.6" customHeight="1">
      <c r="B6" s="626" t="s">
        <v>1016</v>
      </c>
      <c r="C6" s="627"/>
      <c r="D6" s="627"/>
      <c r="E6" s="627"/>
      <c r="F6" s="627"/>
      <c r="G6" s="627"/>
      <c r="H6" s="627"/>
      <c r="I6" s="627"/>
      <c r="J6" s="627"/>
      <c r="K6" s="627"/>
      <c r="L6" s="627"/>
      <c r="M6" s="22"/>
    </row>
    <row r="7" spans="1:27" s="81" customFormat="1" ht="9.6" customHeight="1">
      <c r="B7" s="377"/>
      <c r="C7" s="377"/>
      <c r="D7" s="378"/>
      <c r="E7" s="378"/>
      <c r="F7" s="378"/>
      <c r="G7" s="378"/>
      <c r="H7" s="378"/>
      <c r="I7" s="378"/>
      <c r="J7" s="378"/>
      <c r="K7" s="378"/>
      <c r="L7" s="378"/>
      <c r="M7" s="379"/>
    </row>
    <row r="8" spans="1:27" ht="15.75" customHeight="1">
      <c r="B8" s="657" t="s">
        <v>710</v>
      </c>
      <c r="C8" s="657"/>
      <c r="D8" s="657"/>
      <c r="E8" s="657"/>
      <c r="F8" s="657"/>
      <c r="G8" s="657"/>
      <c r="H8" s="657"/>
      <c r="I8" s="380"/>
      <c r="J8" s="381"/>
      <c r="K8" s="381"/>
      <c r="L8" s="381"/>
      <c r="M8" s="24"/>
      <c r="N8" s="21"/>
      <c r="O8" s="21"/>
      <c r="P8" s="21"/>
      <c r="Q8" s="21"/>
      <c r="R8" s="21"/>
      <c r="S8" s="21"/>
      <c r="T8" s="21"/>
      <c r="U8" s="21"/>
      <c r="V8" s="21"/>
      <c r="W8" s="21"/>
      <c r="X8" s="21"/>
      <c r="Y8" s="21"/>
      <c r="Z8" s="21"/>
      <c r="AA8" s="21"/>
    </row>
    <row r="9" spans="1:27" s="47" customFormat="1" ht="43.9" customHeight="1">
      <c r="B9" s="674" t="s">
        <v>1231</v>
      </c>
      <c r="C9" s="674"/>
      <c r="D9" s="674"/>
      <c r="E9" s="674"/>
      <c r="F9" s="674"/>
      <c r="G9" s="674"/>
      <c r="H9" s="674"/>
      <c r="I9" s="674"/>
      <c r="J9" s="674"/>
      <c r="K9" s="259"/>
      <c r="L9" s="259"/>
      <c r="M9" s="85"/>
    </row>
    <row r="10" spans="1:27" s="47" customFormat="1" ht="13.5" customHeight="1">
      <c r="B10" s="515"/>
      <c r="C10" s="515"/>
      <c r="D10" s="515"/>
      <c r="E10" s="515"/>
      <c r="F10" s="515"/>
      <c r="G10" s="515"/>
      <c r="H10" s="515"/>
      <c r="I10" s="515"/>
      <c r="J10" s="515"/>
      <c r="K10" s="259"/>
      <c r="L10" s="259"/>
      <c r="M10" s="85"/>
    </row>
    <row r="11" spans="1:27" s="47" customFormat="1" ht="15.75" customHeight="1">
      <c r="B11" s="516" t="s">
        <v>1175</v>
      </c>
      <c r="C11" s="515"/>
      <c r="D11" s="405" t="s">
        <v>26</v>
      </c>
      <c r="E11" s="515"/>
      <c r="F11" s="515"/>
      <c r="G11" s="515"/>
      <c r="H11" s="515"/>
      <c r="I11" s="515"/>
      <c r="J11" s="515"/>
      <c r="K11" s="259"/>
      <c r="L11" s="259"/>
      <c r="M11" s="85"/>
    </row>
    <row r="12" spans="1:27" s="47" customFormat="1" ht="13.5" customHeight="1">
      <c r="B12" s="515"/>
      <c r="C12" s="515"/>
      <c r="D12" s="515"/>
      <c r="E12" s="515"/>
      <c r="F12" s="515"/>
      <c r="G12" s="515"/>
      <c r="H12" s="515"/>
      <c r="I12" s="515"/>
      <c r="J12" s="515"/>
      <c r="K12" s="259"/>
      <c r="L12" s="259"/>
      <c r="M12" s="85"/>
    </row>
    <row r="13" spans="1:27" s="47" customFormat="1" ht="51.75" customHeight="1">
      <c r="B13" s="566" t="s">
        <v>1220</v>
      </c>
      <c r="C13" s="563"/>
      <c r="D13" s="565" t="s">
        <v>26</v>
      </c>
      <c r="E13" s="563"/>
      <c r="F13" s="563"/>
      <c r="G13" s="563"/>
      <c r="H13" s="563"/>
      <c r="I13" s="563"/>
      <c r="J13" s="563"/>
      <c r="K13" s="259"/>
      <c r="L13" s="259"/>
      <c r="M13" s="85"/>
    </row>
    <row r="14" spans="1:27" s="47" customFormat="1" ht="22.5" customHeight="1">
      <c r="B14" s="159"/>
      <c r="C14" s="159"/>
      <c r="D14" s="159"/>
      <c r="E14" s="159"/>
      <c r="F14" s="159"/>
      <c r="G14" s="159"/>
      <c r="H14" s="159"/>
      <c r="I14" s="159"/>
      <c r="J14" s="159"/>
      <c r="K14" s="159"/>
      <c r="L14" s="159"/>
      <c r="M14" s="85"/>
    </row>
    <row r="15" spans="1:27" ht="15.75" customHeight="1">
      <c r="B15" s="268" t="s">
        <v>711</v>
      </c>
      <c r="C15" s="269"/>
      <c r="D15" s="270"/>
      <c r="E15" s="270"/>
      <c r="F15" s="159"/>
      <c r="G15" s="159"/>
      <c r="H15" s="268" t="s">
        <v>712</v>
      </c>
      <c r="I15" s="269"/>
      <c r="J15" s="270"/>
      <c r="K15" s="270"/>
      <c r="L15" s="159"/>
      <c r="M15" s="30"/>
    </row>
    <row r="16" spans="1:27" s="83" customFormat="1" ht="3" customHeight="1">
      <c r="B16" s="267"/>
      <c r="C16" s="267"/>
      <c r="D16" s="267"/>
      <c r="E16" s="365"/>
      <c r="F16" s="267"/>
      <c r="G16" s="159"/>
      <c r="H16" s="267"/>
      <c r="I16" s="267"/>
      <c r="J16" s="267"/>
      <c r="K16" s="365"/>
      <c r="L16" s="267"/>
      <c r="M16" s="30"/>
    </row>
    <row r="17" spans="2:13" ht="15.75" customHeight="1">
      <c r="B17" s="271" t="s">
        <v>995</v>
      </c>
      <c r="C17" s="272"/>
      <c r="D17" s="267"/>
      <c r="E17" s="365"/>
      <c r="F17" s="160"/>
      <c r="G17" s="159"/>
      <c r="H17" s="271" t="s">
        <v>995</v>
      </c>
      <c r="I17" s="272"/>
      <c r="J17" s="267"/>
      <c r="K17" s="365"/>
      <c r="L17" s="160"/>
      <c r="M17" s="30"/>
    </row>
    <row r="18" spans="2:13" ht="6.75" customHeight="1">
      <c r="B18" s="273"/>
      <c r="C18" s="273"/>
      <c r="D18" s="267"/>
      <c r="E18" s="365"/>
      <c r="F18" s="160"/>
      <c r="G18" s="159"/>
      <c r="H18" s="273"/>
      <c r="I18" s="273"/>
      <c r="J18" s="267"/>
      <c r="K18" s="365"/>
      <c r="L18" s="160"/>
      <c r="M18" s="30"/>
    </row>
    <row r="19" spans="2:13" ht="37.5" customHeight="1">
      <c r="B19" s="273" t="s">
        <v>713</v>
      </c>
      <c r="C19" s="273"/>
      <c r="D19" s="522"/>
      <c r="E19" s="365"/>
      <c r="F19" s="274" t="str">
        <f>"Zapsáno znaků:      "&amp;LEN(D19)&amp;" z max. 150"</f>
        <v>Zapsáno znaků:      0 z max. 150</v>
      </c>
      <c r="G19" s="159"/>
      <c r="H19" s="273" t="s">
        <v>713</v>
      </c>
      <c r="I19" s="273"/>
      <c r="J19" s="522"/>
      <c r="K19" s="365"/>
      <c r="L19" s="364" t="str">
        <f>"Zapsáno znaků: "&amp;LEN(J19)&amp;" z max. 150"</f>
        <v>Zapsáno znaků: 0 z max. 150</v>
      </c>
      <c r="M19" s="30"/>
    </row>
    <row r="20" spans="2:13" ht="15.75" customHeight="1">
      <c r="B20" s="273"/>
      <c r="C20" s="273"/>
      <c r="D20" s="267"/>
      <c r="E20" s="365"/>
      <c r="F20" s="160"/>
      <c r="G20" s="159"/>
      <c r="H20" s="273"/>
      <c r="I20" s="273"/>
      <c r="J20" s="267"/>
      <c r="K20" s="365"/>
      <c r="L20" s="160"/>
      <c r="M20" s="30"/>
    </row>
    <row r="21" spans="2:13" ht="15.75" customHeight="1">
      <c r="B21" s="273" t="s">
        <v>714</v>
      </c>
      <c r="C21" s="273"/>
      <c r="D21" s="405" t="s">
        <v>26</v>
      </c>
      <c r="E21" s="365"/>
      <c r="F21" s="160"/>
      <c r="G21" s="159"/>
      <c r="H21" s="273" t="s">
        <v>714</v>
      </c>
      <c r="I21" s="273"/>
      <c r="J21" s="405" t="s">
        <v>26</v>
      </c>
      <c r="K21" s="365"/>
      <c r="L21" s="160"/>
      <c r="M21" s="30"/>
    </row>
    <row r="22" spans="2:13" s="83" customFormat="1" ht="9.75" customHeight="1">
      <c r="B22" s="273"/>
      <c r="C22" s="273"/>
      <c r="D22" s="160"/>
      <c r="E22" s="409"/>
      <c r="F22" s="160"/>
      <c r="G22" s="159"/>
      <c r="H22" s="273"/>
      <c r="I22" s="273"/>
      <c r="J22" s="160"/>
      <c r="K22" s="409"/>
      <c r="L22" s="160"/>
      <c r="M22" s="30"/>
    </row>
    <row r="23" spans="2:13" ht="15.75" customHeight="1">
      <c r="B23" s="271"/>
      <c r="C23" s="273"/>
      <c r="D23" s="409"/>
      <c r="E23" s="365"/>
      <c r="F23" s="273"/>
      <c r="G23" s="276"/>
      <c r="H23" s="273"/>
      <c r="I23" s="273"/>
      <c r="J23" s="409"/>
      <c r="K23" s="365"/>
      <c r="L23" s="273"/>
      <c r="M23" s="30"/>
    </row>
    <row r="24" spans="2:13" ht="15.75" customHeight="1">
      <c r="B24" s="660" t="s">
        <v>1033</v>
      </c>
      <c r="C24" s="278"/>
      <c r="D24" s="670"/>
      <c r="E24" s="365"/>
      <c r="F24" s="273"/>
      <c r="G24" s="276"/>
      <c r="H24" s="660" t="s">
        <v>1033</v>
      </c>
      <c r="I24" s="278"/>
      <c r="J24" s="670"/>
      <c r="K24" s="365"/>
      <c r="L24" s="273"/>
      <c r="M24" s="30"/>
    </row>
    <row r="25" spans="2:13" s="83" customFormat="1" ht="15.75" customHeight="1">
      <c r="B25" s="660"/>
      <c r="C25" s="278"/>
      <c r="D25" s="671"/>
      <c r="E25" s="365"/>
      <c r="F25" s="273"/>
      <c r="G25" s="276"/>
      <c r="H25" s="660"/>
      <c r="I25" s="278"/>
      <c r="J25" s="671"/>
      <c r="K25" s="365"/>
      <c r="L25" s="273"/>
      <c r="M25" s="30"/>
    </row>
    <row r="26" spans="2:13" ht="15.75" customHeight="1">
      <c r="B26" s="660"/>
      <c r="C26" s="279"/>
      <c r="D26" s="408"/>
      <c r="E26" s="365"/>
      <c r="F26" s="280"/>
      <c r="G26" s="276"/>
      <c r="H26" s="660"/>
      <c r="I26" s="279"/>
      <c r="J26" s="672"/>
      <c r="K26" s="365"/>
      <c r="L26" s="280"/>
      <c r="M26" s="30"/>
    </row>
    <row r="27" spans="2:13" ht="15.75" customHeight="1">
      <c r="B27" s="231"/>
      <c r="C27" s="231"/>
      <c r="D27" s="408"/>
      <c r="E27" s="365"/>
      <c r="F27" s="280"/>
      <c r="G27" s="276"/>
      <c r="H27" s="231"/>
      <c r="I27" s="231"/>
      <c r="J27" s="673"/>
      <c r="K27" s="365"/>
      <c r="L27" s="280"/>
      <c r="M27" s="30"/>
    </row>
    <row r="28" spans="2:13" ht="15.75" customHeight="1">
      <c r="B28" s="660" t="s">
        <v>1132</v>
      </c>
      <c r="C28" s="281"/>
      <c r="D28" s="667"/>
      <c r="E28" s="365"/>
      <c r="F28" s="662"/>
      <c r="G28" s="276"/>
      <c r="H28" s="660" t="s">
        <v>1132</v>
      </c>
      <c r="I28" s="278"/>
      <c r="J28" s="663"/>
      <c r="K28" s="365"/>
      <c r="L28" s="662"/>
      <c r="M28" s="30"/>
    </row>
    <row r="29" spans="2:13" ht="15.75" customHeight="1">
      <c r="B29" s="660"/>
      <c r="C29" s="281"/>
      <c r="D29" s="668"/>
      <c r="E29" s="365"/>
      <c r="F29" s="669"/>
      <c r="G29" s="276"/>
      <c r="H29" s="660"/>
      <c r="I29" s="231"/>
      <c r="J29" s="664"/>
      <c r="K29" s="365"/>
      <c r="L29" s="662"/>
      <c r="M29" s="30"/>
    </row>
    <row r="30" spans="2:13" ht="45.75" customHeight="1">
      <c r="B30" s="660"/>
      <c r="C30" s="231"/>
      <c r="D30" s="665"/>
      <c r="E30" s="365"/>
      <c r="F30" s="669"/>
      <c r="G30" s="276"/>
      <c r="H30" s="660"/>
      <c r="I30" s="231"/>
      <c r="J30" s="665"/>
      <c r="K30" s="365"/>
      <c r="L30" s="662"/>
      <c r="M30" s="30"/>
    </row>
    <row r="31" spans="2:13" ht="15.75" customHeight="1">
      <c r="B31" s="273"/>
      <c r="C31" s="273"/>
      <c r="D31" s="408"/>
      <c r="E31" s="365"/>
      <c r="F31" s="273"/>
      <c r="G31" s="276"/>
      <c r="H31" s="273"/>
      <c r="I31" s="273"/>
      <c r="J31" s="408"/>
      <c r="K31" s="365"/>
      <c r="L31" s="273"/>
      <c r="M31" s="30"/>
    </row>
    <row r="32" spans="2:13" ht="62.25" customHeight="1">
      <c r="B32" s="407" t="s">
        <v>1145</v>
      </c>
      <c r="C32" s="278"/>
      <c r="D32" s="522"/>
      <c r="E32" s="365"/>
      <c r="F32" s="274" t="str">
        <f>"Zapsáno znaků:      "&amp;LEN(D32)&amp;" z max. 150"</f>
        <v>Zapsáno znaků:      0 z max. 150</v>
      </c>
      <c r="G32" s="276"/>
      <c r="H32" s="461" t="s">
        <v>1145</v>
      </c>
      <c r="I32" s="278"/>
      <c r="J32" s="522"/>
      <c r="K32" s="365"/>
      <c r="L32" s="364" t="str">
        <f>"Zapsáno znaků: "&amp;LEN(J32)&amp;" z max. 150"</f>
        <v>Zapsáno znaků: 0 z max. 150</v>
      </c>
      <c r="M32" s="30"/>
    </row>
    <row r="33" spans="2:13" ht="15.75" customHeight="1">
      <c r="B33" s="231"/>
      <c r="C33" s="231"/>
      <c r="D33" s="209"/>
      <c r="E33" s="365"/>
      <c r="F33" s="231"/>
      <c r="G33" s="666"/>
      <c r="H33" s="231"/>
      <c r="I33" s="231"/>
      <c r="J33" s="282"/>
      <c r="K33" s="365"/>
      <c r="L33" s="363"/>
      <c r="M33" s="36"/>
    </row>
    <row r="34" spans="2:13" ht="67.5" customHeight="1">
      <c r="B34" s="278" t="s">
        <v>775</v>
      </c>
      <c r="C34" s="278"/>
      <c r="D34" s="522"/>
      <c r="E34" s="365"/>
      <c r="F34" s="274" t="str">
        <f>"Zapsáno znaků:      "&amp;LEN(D34)&amp;" z max. 150"</f>
        <v>Zapsáno znaků:      0 z max. 150</v>
      </c>
      <c r="G34" s="666"/>
      <c r="H34" s="278" t="s">
        <v>775</v>
      </c>
      <c r="I34" s="278"/>
      <c r="J34" s="522"/>
      <c r="K34" s="365"/>
      <c r="L34" s="364" t="str">
        <f>"Zapsáno znaků: "&amp;LEN(J34)&amp;" z max. 150"</f>
        <v>Zapsáno znaků: 0 z max. 150</v>
      </c>
      <c r="M34" s="36"/>
    </row>
    <row r="35" spans="2:13" ht="15.75" customHeight="1">
      <c r="B35" s="231"/>
      <c r="C35" s="231"/>
      <c r="D35" s="209"/>
      <c r="E35" s="209"/>
      <c r="F35" s="231"/>
      <c r="G35" s="283"/>
      <c r="H35" s="231"/>
      <c r="I35" s="231"/>
      <c r="J35" s="231"/>
      <c r="K35" s="363"/>
      <c r="L35" s="231"/>
      <c r="M35" s="36"/>
    </row>
    <row r="36" spans="2:13" ht="62.45" customHeight="1">
      <c r="B36" s="273" t="s">
        <v>1133</v>
      </c>
      <c r="C36" s="273"/>
      <c r="D36" s="523"/>
      <c r="E36" s="460"/>
      <c r="F36" s="460"/>
      <c r="G36" s="261"/>
      <c r="H36" s="273" t="s">
        <v>1133</v>
      </c>
      <c r="I36" s="273"/>
      <c r="J36" s="522"/>
      <c r="K36" s="460"/>
      <c r="L36" s="460"/>
    </row>
    <row r="37" spans="2:13" ht="10.5" customHeight="1">
      <c r="B37" s="460"/>
      <c r="C37" s="460"/>
      <c r="D37" s="460"/>
      <c r="E37" s="460"/>
      <c r="F37" s="460"/>
      <c r="G37" s="261"/>
      <c r="H37" s="460"/>
      <c r="I37" s="460"/>
      <c r="J37" s="460"/>
      <c r="K37" s="460"/>
      <c r="L37" s="460"/>
    </row>
    <row r="38" spans="2:13" s="81" customFormat="1" ht="26.25" customHeight="1">
      <c r="B38" s="399"/>
      <c r="C38" s="399"/>
      <c r="D38" s="399"/>
      <c r="E38" s="399"/>
      <c r="F38" s="399"/>
      <c r="G38" s="395"/>
      <c r="H38" s="399"/>
      <c r="I38" s="399"/>
      <c r="J38" s="399"/>
      <c r="K38" s="399"/>
      <c r="L38" s="399"/>
    </row>
    <row r="39" spans="2:13" s="83" customFormat="1" ht="15.75" customHeight="1">
      <c r="B39" s="268" t="s">
        <v>1171</v>
      </c>
      <c r="C39" s="269"/>
      <c r="D39" s="270"/>
      <c r="E39" s="270"/>
      <c r="F39" s="159"/>
      <c r="G39" s="159"/>
      <c r="H39" s="268" t="s">
        <v>1172</v>
      </c>
      <c r="I39" s="269"/>
      <c r="J39" s="270"/>
      <c r="K39" s="270"/>
      <c r="L39" s="159"/>
    </row>
    <row r="40" spans="2:13" s="83" customFormat="1" ht="10.5" customHeight="1">
      <c r="B40" s="409"/>
      <c r="C40" s="409"/>
      <c r="D40" s="409"/>
      <c r="E40" s="409"/>
      <c r="F40" s="409"/>
      <c r="G40" s="159"/>
      <c r="H40" s="409"/>
      <c r="I40" s="409"/>
      <c r="J40" s="409"/>
      <c r="K40" s="409"/>
      <c r="L40" s="409"/>
    </row>
    <row r="41" spans="2:13" s="83" customFormat="1" ht="15.75" customHeight="1">
      <c r="B41" s="271" t="s">
        <v>995</v>
      </c>
      <c r="C41" s="272"/>
      <c r="D41" s="409"/>
      <c r="E41" s="409"/>
      <c r="F41" s="160"/>
      <c r="G41" s="159"/>
      <c r="H41" s="271" t="s">
        <v>995</v>
      </c>
      <c r="I41" s="272"/>
      <c r="J41" s="409"/>
      <c r="K41" s="409"/>
      <c r="L41" s="160"/>
    </row>
    <row r="42" spans="2:13" s="83" customFormat="1" ht="6.75" customHeight="1">
      <c r="B42" s="273"/>
      <c r="C42" s="273"/>
      <c r="D42" s="409"/>
      <c r="E42" s="409"/>
      <c r="F42" s="160"/>
      <c r="G42" s="159"/>
      <c r="H42" s="273"/>
      <c r="I42" s="273"/>
      <c r="J42" s="409"/>
      <c r="K42" s="409"/>
      <c r="L42" s="160"/>
    </row>
    <row r="43" spans="2:13" s="83" customFormat="1" ht="37.5" customHeight="1">
      <c r="B43" s="273" t="s">
        <v>713</v>
      </c>
      <c r="C43" s="273"/>
      <c r="D43" s="523"/>
      <c r="E43" s="409"/>
      <c r="F43" s="513" t="str">
        <f>"Zapsáno znaků:      "&amp;LEN(D43)&amp;" z max. 150"</f>
        <v>Zapsáno znaků:      0 z max. 150</v>
      </c>
      <c r="G43" s="159"/>
      <c r="H43" s="273" t="s">
        <v>713</v>
      </c>
      <c r="I43" s="273"/>
      <c r="J43" s="522"/>
      <c r="K43" s="409"/>
      <c r="L43" s="513" t="str">
        <f>"Zapsáno znaků: "&amp;LEN(J43)&amp;" z max. 150"</f>
        <v>Zapsáno znaků: 0 z max. 150</v>
      </c>
    </row>
    <row r="44" spans="2:13" s="83" customFormat="1" ht="15.75" customHeight="1">
      <c r="B44" s="273"/>
      <c r="C44" s="273"/>
      <c r="D44" s="409"/>
      <c r="E44" s="409"/>
      <c r="F44" s="160"/>
      <c r="G44" s="159"/>
      <c r="H44" s="273"/>
      <c r="I44" s="273"/>
      <c r="J44" s="409"/>
      <c r="K44" s="409"/>
      <c r="L44" s="160"/>
    </row>
    <row r="45" spans="2:13" s="83" customFormat="1" ht="15.75" customHeight="1">
      <c r="B45" s="273" t="s">
        <v>714</v>
      </c>
      <c r="C45" s="273"/>
      <c r="D45" s="405" t="s">
        <v>26</v>
      </c>
      <c r="E45" s="409"/>
      <c r="F45" s="160"/>
      <c r="G45" s="159"/>
      <c r="H45" s="273" t="s">
        <v>714</v>
      </c>
      <c r="I45" s="273"/>
      <c r="J45" s="405" t="s">
        <v>26</v>
      </c>
      <c r="K45" s="409"/>
      <c r="L45" s="160"/>
    </row>
    <row r="46" spans="2:13" s="83" customFormat="1" ht="9.75" customHeight="1">
      <c r="B46" s="273"/>
      <c r="C46" s="273"/>
      <c r="D46" s="160"/>
      <c r="E46" s="409"/>
      <c r="F46" s="160"/>
      <c r="G46" s="159"/>
      <c r="H46" s="273"/>
      <c r="I46" s="273"/>
      <c r="J46" s="160"/>
      <c r="K46" s="409"/>
      <c r="L46" s="160"/>
    </row>
    <row r="47" spans="2:13" s="83" customFormat="1" ht="15.75" customHeight="1">
      <c r="B47" s="271"/>
      <c r="C47" s="273"/>
      <c r="D47" s="409"/>
      <c r="E47" s="409"/>
      <c r="F47" s="273"/>
      <c r="G47" s="276"/>
      <c r="H47" s="273"/>
      <c r="I47" s="273"/>
      <c r="J47" s="409"/>
      <c r="K47" s="409"/>
      <c r="L47" s="273"/>
    </row>
    <row r="48" spans="2:13" s="83" customFormat="1" ht="15.75" customHeight="1">
      <c r="B48" s="660" t="s">
        <v>1033</v>
      </c>
      <c r="C48" s="512"/>
      <c r="D48" s="670"/>
      <c r="E48" s="409"/>
      <c r="F48" s="273"/>
      <c r="G48" s="276"/>
      <c r="H48" s="660" t="s">
        <v>1033</v>
      </c>
      <c r="I48" s="512"/>
      <c r="J48" s="670"/>
      <c r="K48" s="409"/>
      <c r="L48" s="273"/>
    </row>
    <row r="49" spans="2:15" s="83" customFormat="1" ht="15.75" customHeight="1">
      <c r="B49" s="660"/>
      <c r="C49" s="512"/>
      <c r="D49" s="671"/>
      <c r="E49" s="409"/>
      <c r="F49" s="273"/>
      <c r="G49" s="276"/>
      <c r="H49" s="660"/>
      <c r="I49" s="512"/>
      <c r="J49" s="671"/>
      <c r="K49" s="409"/>
      <c r="L49" s="273"/>
    </row>
    <row r="50" spans="2:15" s="83" customFormat="1" ht="15.75" customHeight="1">
      <c r="B50" s="660"/>
      <c r="C50" s="279"/>
      <c r="D50" s="460"/>
      <c r="E50" s="409"/>
      <c r="F50" s="280"/>
      <c r="G50" s="276"/>
      <c r="H50" s="660"/>
      <c r="I50" s="279"/>
      <c r="J50" s="672"/>
      <c r="K50" s="409"/>
      <c r="L50" s="280"/>
    </row>
    <row r="51" spans="2:15" s="83" customFormat="1" ht="10.5" customHeight="1">
      <c r="B51" s="460"/>
      <c r="C51" s="460"/>
      <c r="D51" s="460"/>
      <c r="E51" s="409"/>
      <c r="F51" s="280"/>
      <c r="G51" s="276"/>
      <c r="H51" s="460"/>
      <c r="I51" s="460"/>
      <c r="J51" s="673"/>
      <c r="K51" s="409"/>
      <c r="L51" s="280"/>
    </row>
    <row r="52" spans="2:15" s="83" customFormat="1" ht="15.75" customHeight="1">
      <c r="B52" s="660" t="s">
        <v>1132</v>
      </c>
      <c r="C52" s="281"/>
      <c r="D52" s="667"/>
      <c r="E52" s="409"/>
      <c r="F52" s="662"/>
      <c r="G52" s="276"/>
      <c r="H52" s="660" t="s">
        <v>1132</v>
      </c>
      <c r="I52" s="512"/>
      <c r="J52" s="663"/>
      <c r="K52" s="409"/>
      <c r="L52" s="662"/>
    </row>
    <row r="53" spans="2:15" s="83" customFormat="1" ht="15.75" customHeight="1">
      <c r="B53" s="660"/>
      <c r="C53" s="281"/>
      <c r="D53" s="668"/>
      <c r="E53" s="409"/>
      <c r="F53" s="669"/>
      <c r="G53" s="276"/>
      <c r="H53" s="660"/>
      <c r="I53" s="460"/>
      <c r="J53" s="664"/>
      <c r="K53" s="409"/>
      <c r="L53" s="662"/>
    </row>
    <row r="54" spans="2:15" s="83" customFormat="1" ht="45.75" customHeight="1">
      <c r="B54" s="660"/>
      <c r="C54" s="460"/>
      <c r="D54" s="665"/>
      <c r="E54" s="409"/>
      <c r="F54" s="669"/>
      <c r="G54" s="276"/>
      <c r="H54" s="660"/>
      <c r="I54" s="460"/>
      <c r="J54" s="665"/>
      <c r="K54" s="409"/>
      <c r="L54" s="662"/>
    </row>
    <row r="55" spans="2:15" s="83" customFormat="1" ht="15.75" customHeight="1">
      <c r="B55" s="273"/>
      <c r="C55" s="273"/>
      <c r="D55" s="460"/>
      <c r="E55" s="409"/>
      <c r="F55" s="273"/>
      <c r="G55" s="276"/>
      <c r="H55" s="273"/>
      <c r="I55" s="273"/>
      <c r="J55" s="460"/>
      <c r="K55" s="409"/>
      <c r="L55" s="273"/>
    </row>
    <row r="56" spans="2:15" s="83" customFormat="1" ht="62.25" customHeight="1">
      <c r="B56" s="512" t="s">
        <v>1145</v>
      </c>
      <c r="C56" s="512"/>
      <c r="D56" s="522"/>
      <c r="E56" s="409"/>
      <c r="F56" s="513" t="str">
        <f>"Zapsáno znaků:      "&amp;LEN(D56)&amp;" z max. 150"</f>
        <v>Zapsáno znaků:      0 z max. 150</v>
      </c>
      <c r="G56" s="276"/>
      <c r="H56" s="512" t="s">
        <v>1145</v>
      </c>
      <c r="I56" s="512"/>
      <c r="J56" s="522"/>
      <c r="K56" s="409"/>
      <c r="L56" s="513" t="str">
        <f>"Zapsáno znaků: "&amp;LEN(J56)&amp;" z max. 150"</f>
        <v>Zapsáno znaků: 0 z max. 150</v>
      </c>
    </row>
    <row r="57" spans="2:15" s="83" customFormat="1" ht="15.75" customHeight="1">
      <c r="B57" s="460"/>
      <c r="C57" s="460"/>
      <c r="D57" s="209"/>
      <c r="E57" s="409"/>
      <c r="F57" s="460"/>
      <c r="G57" s="666"/>
      <c r="H57" s="460"/>
      <c r="I57" s="460"/>
      <c r="J57" s="282"/>
      <c r="K57" s="409"/>
      <c r="L57" s="460"/>
    </row>
    <row r="58" spans="2:15" s="83" customFormat="1" ht="67.5" customHeight="1">
      <c r="B58" s="512" t="s">
        <v>775</v>
      </c>
      <c r="C58" s="512"/>
      <c r="D58" s="522"/>
      <c r="E58" s="409"/>
      <c r="F58" s="513" t="str">
        <f>"Zapsáno znaků:      "&amp;LEN(D58)&amp;" z max. 150"</f>
        <v>Zapsáno znaků:      0 z max. 150</v>
      </c>
      <c r="G58" s="666"/>
      <c r="H58" s="512" t="s">
        <v>775</v>
      </c>
      <c r="I58" s="512"/>
      <c r="J58" s="522"/>
      <c r="K58" s="409"/>
      <c r="L58" s="513" t="str">
        <f>"Zapsáno znaků: "&amp;LEN(J58)&amp;" z max. 150"</f>
        <v>Zapsáno znaků: 0 z max. 150</v>
      </c>
    </row>
    <row r="59" spans="2:15" s="83" customFormat="1" ht="15.75" customHeight="1">
      <c r="B59" s="460"/>
      <c r="C59" s="460"/>
      <c r="D59" s="209"/>
      <c r="E59" s="209"/>
      <c r="F59" s="460"/>
      <c r="G59" s="514"/>
      <c r="H59" s="460"/>
      <c r="I59" s="460"/>
      <c r="J59" s="460"/>
      <c r="K59" s="460"/>
      <c r="L59" s="460"/>
    </row>
    <row r="60" spans="2:15" s="83" customFormat="1" ht="62.45" customHeight="1">
      <c r="B60" s="273" t="s">
        <v>1133</v>
      </c>
      <c r="C60" s="273"/>
      <c r="D60" s="523"/>
      <c r="E60" s="460"/>
      <c r="F60" s="460"/>
      <c r="G60" s="261"/>
      <c r="H60" s="273" t="s">
        <v>1133</v>
      </c>
      <c r="I60" s="273"/>
      <c r="J60" s="522"/>
      <c r="K60" s="460"/>
      <c r="L60" s="460"/>
    </row>
    <row r="61" spans="2:15" ht="10.5" customHeight="1">
      <c r="B61" s="311"/>
      <c r="C61" s="311"/>
      <c r="D61" s="311"/>
      <c r="E61" s="311"/>
      <c r="F61" s="311"/>
      <c r="G61" s="261"/>
      <c r="H61" s="311"/>
      <c r="I61" s="311"/>
      <c r="J61" s="311"/>
      <c r="K61" s="311"/>
      <c r="L61" s="311"/>
    </row>
    <row r="62" spans="2:15" s="83" customFormat="1" ht="15.75" customHeight="1">
      <c r="B62" s="311"/>
      <c r="C62" s="311"/>
      <c r="D62" s="311"/>
      <c r="E62" s="311"/>
      <c r="F62" s="311"/>
      <c r="G62" s="261"/>
      <c r="H62" s="311"/>
      <c r="I62" s="311"/>
      <c r="J62" s="311"/>
      <c r="K62" s="311"/>
      <c r="L62" s="311"/>
    </row>
    <row r="63" spans="2:15" ht="15.75" customHeight="1">
      <c r="B63" s="510"/>
      <c r="C63" s="510"/>
      <c r="D63" s="510"/>
      <c r="E63" s="510"/>
      <c r="F63" s="510"/>
      <c r="G63" s="510"/>
      <c r="H63" s="510"/>
      <c r="I63" s="510"/>
      <c r="J63" s="653" t="str">
        <f>Pokyny!E51</f>
        <v xml:space="preserve"> Verze 2: říjen 2021.</v>
      </c>
      <c r="K63" s="653"/>
      <c r="L63" s="653"/>
      <c r="M63" s="86"/>
      <c r="N63" s="86"/>
      <c r="O63" s="86"/>
    </row>
    <row r="64" spans="2:15" ht="15.75" customHeight="1">
      <c r="B64" s="252"/>
      <c r="C64" s="252"/>
      <c r="D64" s="252"/>
      <c r="E64" s="252"/>
      <c r="F64" s="252"/>
      <c r="G64" s="261"/>
      <c r="H64" s="252"/>
      <c r="I64" s="252"/>
      <c r="J64" s="252"/>
      <c r="K64" s="252"/>
      <c r="L64" s="252"/>
    </row>
    <row r="65" spans="2:12" ht="15.75" customHeight="1">
      <c r="B65" s="79"/>
      <c r="C65" s="79"/>
      <c r="D65" s="79"/>
      <c r="E65" s="79"/>
      <c r="F65" s="79"/>
      <c r="G65" s="87"/>
      <c r="H65" s="79"/>
      <c r="I65" s="79"/>
      <c r="J65" s="79"/>
      <c r="K65" s="79"/>
      <c r="L65" s="79"/>
    </row>
    <row r="66" spans="2:12" ht="15.75" customHeight="1"/>
    <row r="67" spans="2:12" ht="15.75" customHeight="1"/>
    <row r="68" spans="2:12" ht="15.75" customHeight="1"/>
    <row r="69" spans="2:12" ht="15.75" customHeight="1">
      <c r="J69" s="661" t="s">
        <v>774</v>
      </c>
      <c r="K69" s="661"/>
      <c r="L69" s="661"/>
    </row>
    <row r="70" spans="2:12" ht="15.75" customHeight="1"/>
    <row r="71" spans="2:12" ht="15.75" customHeight="1"/>
    <row r="72" spans="2:12" ht="15.75" customHeight="1"/>
    <row r="73" spans="2:12" ht="15.75" customHeight="1"/>
    <row r="74" spans="2:12" ht="15.75" customHeight="1"/>
    <row r="75" spans="2:12" ht="15.75" customHeight="1"/>
    <row r="76" spans="2:12" ht="15.75" customHeight="1"/>
    <row r="77" spans="2:12" ht="15.75" customHeight="1"/>
    <row r="78" spans="2:12" ht="15.75" customHeight="1"/>
    <row r="79" spans="2:12" ht="15.75" customHeight="1"/>
    <row r="80" spans="2:12"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sheetProtection algorithmName="SHA-512" hashValue="DcUtQmLf11jHoizamYvqw5r039XYmxR9DL8iSc5t739IfzloavCcBqCya7WtDk8fAcjfl0z4HA2LfYiXVFVynw==" saltValue="katnzYrTf+FllvfgdeB0tg==" spinCount="100000" sheet="1" selectLockedCells="1"/>
  <customSheetViews>
    <customSheetView guid="{258BA2CE-0D4B-4685-9512-B6E91D85BFDC}" fitToPage="1">
      <pageMargins left="0.7" right="0.7" top="0.78740157499999996" bottom="0.78740157499999996" header="0" footer="0"/>
      <pageSetup paperSize="9" fitToHeight="0" orientation="landscape"/>
    </customSheetView>
  </customSheetViews>
  <mergeCells count="30">
    <mergeCell ref="F52:F54"/>
    <mergeCell ref="H52:H54"/>
    <mergeCell ref="B48:B50"/>
    <mergeCell ref="D48:D49"/>
    <mergeCell ref="H48:H50"/>
    <mergeCell ref="B3:J3"/>
    <mergeCell ref="J24:J25"/>
    <mergeCell ref="B6:L6"/>
    <mergeCell ref="B8:H8"/>
    <mergeCell ref="J26:J27"/>
    <mergeCell ref="B24:B26"/>
    <mergeCell ref="H24:H26"/>
    <mergeCell ref="B9:J9"/>
    <mergeCell ref="D24:D25"/>
    <mergeCell ref="B28:B30"/>
    <mergeCell ref="H28:H30"/>
    <mergeCell ref="J69:L69"/>
    <mergeCell ref="L28:L30"/>
    <mergeCell ref="J28:J30"/>
    <mergeCell ref="G33:G34"/>
    <mergeCell ref="D28:D30"/>
    <mergeCell ref="F28:F30"/>
    <mergeCell ref="J63:L63"/>
    <mergeCell ref="J48:J49"/>
    <mergeCell ref="J50:J51"/>
    <mergeCell ref="J52:J54"/>
    <mergeCell ref="L52:L54"/>
    <mergeCell ref="G57:G58"/>
    <mergeCell ref="B52:B54"/>
    <mergeCell ref="D52:D54"/>
  </mergeCells>
  <conditionalFormatting sqref="B36:F38">
    <cfRule type="expression" dxfId="83" priority="9">
      <formula>$D$21&lt;&gt;"O - ostatní výsledky"</formula>
    </cfRule>
  </conditionalFormatting>
  <conditionalFormatting sqref="H36:L38">
    <cfRule type="expression" dxfId="82" priority="7">
      <formula>$J$21&lt;&gt;"O - ostatní výsledky"</formula>
    </cfRule>
  </conditionalFormatting>
  <conditionalFormatting sqref="B60:F62">
    <cfRule type="expression" dxfId="81" priority="6">
      <formula>$D$45&lt;&gt;"O - ostatní výsledky"</formula>
    </cfRule>
  </conditionalFormatting>
  <conditionalFormatting sqref="H60:L62">
    <cfRule type="expression" dxfId="80" priority="5">
      <formula>$J$45&lt;&gt;"O - ostatní výsledky"</formula>
    </cfRule>
  </conditionalFormatting>
  <conditionalFormatting sqref="J19 J21 J24:J25 J28:J30 J32 J34">
    <cfRule type="expression" dxfId="79" priority="3">
      <formula>$D$11&lt;2</formula>
    </cfRule>
  </conditionalFormatting>
  <conditionalFormatting sqref="D43 D45 D48:D49 D52:D54 D56 D58">
    <cfRule type="expression" dxfId="78" priority="2">
      <formula>$D$11&lt;3</formula>
    </cfRule>
  </conditionalFormatting>
  <conditionalFormatting sqref="J43 J45 J48:J49 J52:J54 J56 J58">
    <cfRule type="expression" dxfId="77" priority="1">
      <formula>$D$11&lt;4</formula>
    </cfRule>
  </conditionalFormatting>
  <dataValidations count="13">
    <dataValidation type="textLength" operator="lessThanOrEqual" allowBlank="1" showInputMessage="1" showErrorMessage="1" errorTitle="Překročení počtu znaků" error="Překročili jste maximální možný počet znaků. Pro pokračování prosím název zkraťte." prompt="Zadejte název výsledku o maximální délce 150 znaků." sqref="E19 K19 E43 K43" xr:uid="{464951BB-125E-488A-A9FD-3407199504A6}">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Nezapomeňte uvést procentuální podíl." sqref="E32 K28:K30 K58 E34 K34 J56:K56 K52:K54 D56:E56 E58 J32:K32" xr:uid="{586FCE6F-B390-4025-900D-AF0B30A0815C}">
      <formula1>150</formula1>
    </dataValidation>
    <dataValidation type="textLength" operator="greaterThanOrEqual" allowBlank="1" showInputMessage="1" showErrorMessage="1" errorTitle="Překročení počtu znaků" error="Překročili jste povolený počet znaků. Pro pokračování je potřeba text zkrátit." prompt="Vložte popisek o maximální délce 150 znaků." sqref="E28:E30 E52:E54" xr:uid="{93159932-7C20-44B1-A0F7-BEBEFCCEBD92}">
      <formula1>150</formula1>
    </dataValidation>
    <dataValidation type="textLength" operator="lessThanOrEqual" allowBlank="1" showInputMessage="1" showErrorMessage="1" errorTitle="Překročení počtu znaků" error="Překročili jste povolený počet znaků. Pro pokračování je potřeba text zkrátit." prompt="Vložte popisek o maximální délce 150 znaků._x000a_" sqref="J58 D58" xr:uid="{9E8BFC42-87AC-4582-B0FD-C690DF64569F}">
      <formula1>150</formula1>
    </dataValidation>
    <dataValidation type="decimal" allowBlank="1" showInputMessage="1" showErrorMessage="1" error="Procentuální podíl se musí pohybovat mezi 1 a 100 %." sqref="D24:D25 D48:D49" xr:uid="{C869566C-082A-41D4-8357-6F151862CF39}">
      <formula1>0.01</formula1>
      <formula2>1</formula2>
    </dataValidation>
    <dataValidation allowBlank="1" showInputMessage="1" showErrorMessage="1" error="Procentuální podíl se musí pohybovat mezi 1 a 100 %." sqref="J24:J25 J48:J49" xr:uid="{549B6B87-58E6-45C0-BD62-345CE31418B0}"/>
    <dataValidation type="textLength" errorStyle="warning" operator="lessThanOrEqual" allowBlank="1" showInputMessage="1" showErrorMessage="1" errorTitle="Překročení počtu znaků" error="Překročili jste maximální možný počet znaků. Text, prosím, zraťte." prompt="Zadejte název výsledku o maximální délce 150 znaků." sqref="D19" xr:uid="{4A715788-1BBC-4AD7-A453-41E2C4F137B8}">
      <formula1>150</formula1>
    </dataValidation>
    <dataValidation type="list" allowBlank="1" showInputMessage="1" showErrorMessage="1" sqref="D11" xr:uid="{4C0000DB-FF6D-4D9B-919A-CA972FB332FC}">
      <formula1>"Vyberte možnost:,1,2,3,4"</formula1>
    </dataValidation>
    <dataValidation type="textLength" errorStyle="warning" operator="lessThanOrEqual" allowBlank="1" showInputMessage="1" showErrorMessage="1" errorTitle="Překročení počtu znaků" error="Překročili jste maximální možný počet znaků. Text,prosím, zkraťte." prompt="Zadejte název výsledku o maximální délce 150 znaků." sqref="J19" xr:uid="{B88F1314-FA79-4309-9035-DFB509572D4F}">
      <formula1>150</formula1>
    </dataValidation>
    <dataValidation type="textLength" errorStyle="warning" operator="lessThanOrEqual" allowBlank="1" showInputMessage="1" showErrorMessage="1" errorTitle="Překročení počtu znaků" error="Překročili jste povolený počet znaků. Text, prosím, zraťte." prompt="Vložte popisek o maximální délce 150 znaků._x000a_Nezapomeňte uvést procentuální podíl." sqref="D32" xr:uid="{732D5463-5D18-408B-A3AC-E9D21C01DEA1}">
      <formula1>150</formula1>
    </dataValidation>
    <dataValidation type="textLength" errorStyle="warning" operator="lessThanOrEqual" allowBlank="1" showInputMessage="1" showErrorMessage="1" errorTitle="Překročení počtu znaků" error="Překročili jste povolený počet znaků. Text, prosím, zkraťte." prompt="Vložte popisek o maximální délce 150 znaků._x000a_" sqref="D34 J34" xr:uid="{3AE781AC-42E3-4E92-A7E1-DDC6D0DBC34F}">
      <formula1>150</formula1>
    </dataValidation>
    <dataValidation type="textLength" errorStyle="warning" operator="lessThanOrEqual" allowBlank="1" showInputMessage="1" showErrorMessage="1" errorTitle="Překročení počtu znaků" error="Překročili jste maximální možný počet znaků. Text, prosím, zkraťte." prompt="Zadejte název výsledku o maximální délce 150 znaků." sqref="D43 J43" xr:uid="{1EF4333E-29EB-450C-ABC2-B1DB8591D85E}">
      <formula1>150</formula1>
    </dataValidation>
    <dataValidation type="list" allowBlank="1" showInputMessage="1" showErrorMessage="1" sqref="D13" xr:uid="{639A5049-1535-46DB-9FA7-6B5C00970B05}">
      <formula1>"Vyberte možnost:,ANO,NE"</formula1>
    </dataValidation>
  </dataValidations>
  <hyperlinks>
    <hyperlink ref="B17" r:id="rId1" xr:uid="{BD9AB63D-6994-47EC-B967-6EA799407F68}"/>
    <hyperlink ref="H17" r:id="rId2" xr:uid="{A8E8E0EB-A8B6-4110-A1DA-F40BDC26CF61}"/>
    <hyperlink ref="B41" r:id="rId3" xr:uid="{EBBC35EC-D944-453C-94A5-B14F37E27048}"/>
    <hyperlink ref="H41" r:id="rId4" xr:uid="{B0F8306E-3107-4DBA-888E-C41A5B1CD5A4}"/>
  </hyperlinks>
  <pageMargins left="0.7" right="0.7" top="0.78740157499999996" bottom="0.78740157499999996" header="0" footer="0"/>
  <pageSetup paperSize="9" fitToHeight="0" orientation="landscape" r:id="rId5"/>
  <drawing r:id="rId6"/>
  <extLst>
    <ext xmlns:x14="http://schemas.microsoft.com/office/spreadsheetml/2009/9/main" uri="{CCE6A557-97BC-4b89-ADB6-D9C93CAAB3DF}">
      <x14:dataValidations xmlns:xm="http://schemas.microsoft.com/office/excel/2006/main" count="2">
        <x14:dataValidation type="list" allowBlank="1" xr:uid="{00000000-0002-0000-0400-000000000000}">
          <x14:formula1>
            <xm:f>číselníky!$H$3:$H$13</xm:f>
          </x14:formula1>
          <xm:sqref>K21:K22 E21:E22 K45:K46 E45:E46</xm:sqref>
        </x14:dataValidation>
        <x14:dataValidation type="list" allowBlank="1" showErrorMessage="1" errorTitle="Neplatná hodnota" error="Vyberte prosím některou z možností rozevíracího seznamu." xr:uid="{4E73B089-FD6D-4980-9765-B9B670949EC4}">
          <x14:formula1>
            <xm:f>číselníky!$AF$11:$AF$30</xm:f>
          </x14:formula1>
          <xm:sqref>J45 D21 J21 D45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rgb="FFF8F8F8"/>
    <pageSetUpPr fitToPage="1"/>
  </sheetPr>
  <dimension ref="A1:M1032"/>
  <sheetViews>
    <sheetView showGridLines="0" showRowColHeaders="0" zoomScaleNormal="100" workbookViewId="0"/>
  </sheetViews>
  <sheetFormatPr defaultColWidth="14.42578125" defaultRowHeight="15" customHeight="1"/>
  <cols>
    <col min="1" max="1" width="5.5703125" style="83" customWidth="1"/>
    <col min="2" max="2" width="51.42578125" customWidth="1"/>
    <col min="3" max="3" width="2.85546875" style="83" customWidth="1"/>
    <col min="4" max="4" width="22.5703125" customWidth="1"/>
    <col min="5" max="7" width="21.5703125" customWidth="1"/>
    <col min="8" max="8" width="21.5703125" style="83" customWidth="1"/>
    <col min="9" max="9" width="24" customWidth="1"/>
    <col min="10" max="10" width="26" customWidth="1"/>
    <col min="11" max="11" width="8.7109375" customWidth="1"/>
    <col min="12" max="12" width="14.28515625" hidden="1" customWidth="1"/>
  </cols>
  <sheetData>
    <row r="1" spans="1:12" s="83" customFormat="1" ht="15" customHeight="1">
      <c r="A1" s="149"/>
      <c r="B1" s="252"/>
      <c r="C1" s="252"/>
      <c r="D1" s="252"/>
      <c r="E1" s="252"/>
      <c r="F1" s="252"/>
      <c r="G1" s="252"/>
      <c r="H1" s="252"/>
      <c r="I1" s="252"/>
      <c r="J1" s="252"/>
      <c r="K1" s="252"/>
      <c r="L1" s="252"/>
    </row>
    <row r="2" spans="1:12" s="83" customFormat="1" ht="21" customHeight="1">
      <c r="B2" s="252"/>
      <c r="C2" s="252"/>
      <c r="D2" s="252"/>
      <c r="E2" s="252"/>
      <c r="F2" s="252"/>
      <c r="G2" s="252"/>
      <c r="H2" s="252"/>
      <c r="I2" s="252"/>
      <c r="J2" s="252"/>
      <c r="K2" s="252"/>
      <c r="L2" s="252"/>
    </row>
    <row r="3" spans="1:12" s="83" customFormat="1" ht="18" customHeight="1">
      <c r="B3" s="695" t="s">
        <v>757</v>
      </c>
      <c r="C3" s="695"/>
      <c r="D3" s="695"/>
      <c r="E3" s="695"/>
      <c r="F3" s="695"/>
      <c r="G3" s="695"/>
      <c r="H3" s="547"/>
      <c r="I3" s="486"/>
      <c r="J3" s="486"/>
      <c r="K3" s="486"/>
      <c r="L3" s="252"/>
    </row>
    <row r="4" spans="1:12" ht="15.75" customHeight="1">
      <c r="B4" s="487"/>
      <c r="C4" s="487"/>
      <c r="D4" s="206"/>
      <c r="E4" s="206"/>
      <c r="F4" s="206"/>
      <c r="G4" s="206"/>
      <c r="H4" s="206"/>
      <c r="I4" s="206"/>
      <c r="J4" s="206"/>
      <c r="K4" s="206"/>
      <c r="L4" s="206"/>
    </row>
    <row r="5" spans="1:12" ht="15.75" customHeight="1">
      <c r="B5" s="151"/>
      <c r="C5" s="151"/>
      <c r="D5" s="206"/>
      <c r="E5" s="206"/>
      <c r="F5" s="206"/>
      <c r="G5" s="206"/>
      <c r="H5" s="206"/>
      <c r="I5" s="206"/>
      <c r="J5" s="206"/>
      <c r="K5" s="206"/>
      <c r="L5" s="206"/>
    </row>
    <row r="6" spans="1:12" s="83" customFormat="1" ht="24.6" customHeight="1">
      <c r="B6" s="626" t="s">
        <v>777</v>
      </c>
      <c r="C6" s="627"/>
      <c r="D6" s="627"/>
      <c r="E6" s="627"/>
      <c r="F6" s="627"/>
      <c r="G6" s="627"/>
      <c r="H6" s="627"/>
      <c r="I6" s="627"/>
      <c r="J6" s="627"/>
      <c r="K6" s="627"/>
      <c r="L6" s="466"/>
    </row>
    <row r="7" spans="1:12" s="83" customFormat="1" ht="15.75" customHeight="1">
      <c r="B7" s="151"/>
      <c r="C7" s="151"/>
      <c r="D7" s="152"/>
      <c r="E7" s="152"/>
      <c r="F7" s="152"/>
      <c r="G7" s="152"/>
      <c r="H7" s="152"/>
      <c r="I7" s="152"/>
      <c r="J7" s="152"/>
      <c r="K7" s="152"/>
      <c r="L7" s="152"/>
    </row>
    <row r="8" spans="1:12" s="83" customFormat="1" ht="15.75" customHeight="1">
      <c r="B8" s="153" t="s">
        <v>761</v>
      </c>
      <c r="C8" s="151"/>
      <c r="D8" s="693" t="str">
        <f>IF('Hlavní uchazeč'!D15="","Chybí doplnit obchodní jméno na listu Hlavní uchazeč",číselníky!Y9)</f>
        <v>Chybí doplnit obchodní jméno na listu Hlavní uchazeč</v>
      </c>
      <c r="E8" s="693"/>
      <c r="F8" s="693"/>
      <c r="G8" s="154"/>
      <c r="H8" s="154"/>
      <c r="I8" s="155"/>
      <c r="J8" s="155"/>
      <c r="K8" s="155"/>
      <c r="L8" s="155"/>
    </row>
    <row r="9" spans="1:12" s="83" customFormat="1" ht="15.75" customHeight="1">
      <c r="B9" s="151"/>
      <c r="C9" s="151"/>
      <c r="D9" s="156"/>
      <c r="E9" s="155"/>
      <c r="F9" s="155"/>
      <c r="G9" s="155"/>
      <c r="H9" s="155"/>
      <c r="I9" s="155"/>
      <c r="J9" s="155"/>
      <c r="K9" s="155"/>
      <c r="L9" s="155"/>
    </row>
    <row r="10" spans="1:12" ht="15.75" customHeight="1">
      <c r="B10" s="157" t="s">
        <v>988</v>
      </c>
      <c r="C10" s="158"/>
      <c r="D10" s="156"/>
      <c r="E10" s="156"/>
      <c r="F10" s="696"/>
      <c r="G10" s="697"/>
      <c r="H10" s="697"/>
      <c r="I10" s="697"/>
      <c r="J10" s="159"/>
      <c r="K10" s="159"/>
      <c r="L10" s="159"/>
    </row>
    <row r="11" spans="1:12" ht="11.45" customHeight="1">
      <c r="B11" s="160"/>
      <c r="C11" s="160"/>
      <c r="D11" s="161"/>
      <c r="E11" s="160"/>
      <c r="F11" s="160"/>
      <c r="G11" s="160"/>
      <c r="H11" s="160"/>
      <c r="I11" s="160"/>
      <c r="J11" s="160"/>
      <c r="K11" s="160"/>
      <c r="L11" s="160"/>
    </row>
    <row r="12" spans="1:12" s="83" customFormat="1" ht="15.6" customHeight="1">
      <c r="B12" s="162" t="s">
        <v>223</v>
      </c>
      <c r="C12" s="160"/>
      <c r="D12" s="679" t="str">
        <f>IF('Hlavní uchazeč'!D19="Vyberte možnost:","Chybí doplnit",číselníky!X14)</f>
        <v>Chybí doplnit</v>
      </c>
      <c r="E12" s="679"/>
      <c r="F12" s="160"/>
      <c r="G12" s="160"/>
      <c r="H12" s="160"/>
      <c r="I12" s="160"/>
      <c r="J12" s="160"/>
      <c r="K12" s="160"/>
      <c r="L12" s="160"/>
    </row>
    <row r="13" spans="1:12" s="83" customFormat="1" ht="15.6" customHeight="1">
      <c r="B13" s="162"/>
      <c r="C13" s="160"/>
      <c r="D13" s="162"/>
      <c r="E13" s="161"/>
      <c r="F13" s="160"/>
      <c r="G13" s="160"/>
      <c r="H13" s="160"/>
      <c r="I13" s="160"/>
      <c r="J13" s="160"/>
      <c r="K13" s="160"/>
      <c r="L13" s="160"/>
    </row>
    <row r="14" spans="1:12" s="83" customFormat="1" ht="15.6" customHeight="1">
      <c r="B14" s="698" t="s">
        <v>996</v>
      </c>
      <c r="C14" s="160"/>
      <c r="D14" s="699"/>
      <c r="E14" s="701" t="str">
        <f>IF(D14="","     Nevyplněno","")</f>
        <v xml:space="preserve">     Nevyplněno</v>
      </c>
      <c r="F14" s="702"/>
      <c r="G14" s="160"/>
      <c r="H14" s="160"/>
      <c r="I14" s="160"/>
      <c r="J14" s="160"/>
      <c r="K14" s="160"/>
      <c r="L14" s="160"/>
    </row>
    <row r="15" spans="1:12" s="83" customFormat="1" ht="15.6" customHeight="1">
      <c r="B15" s="698"/>
      <c r="C15" s="160"/>
      <c r="D15" s="700"/>
      <c r="E15" s="701"/>
      <c r="F15" s="702"/>
      <c r="G15" s="160"/>
      <c r="H15" s="160"/>
      <c r="I15" s="160"/>
      <c r="J15" s="160"/>
      <c r="K15" s="160"/>
      <c r="L15" s="160"/>
    </row>
    <row r="16" spans="1:12" s="83" customFormat="1" ht="10.9" customHeight="1">
      <c r="B16" s="474"/>
      <c r="C16" s="160"/>
      <c r="D16" s="474"/>
      <c r="E16" s="163"/>
      <c r="F16" s="160"/>
      <c r="G16" s="160"/>
      <c r="H16" s="160"/>
      <c r="I16" s="160"/>
      <c r="J16" s="160"/>
      <c r="K16" s="160"/>
      <c r="L16" s="160"/>
    </row>
    <row r="17" spans="2:12" s="83" customFormat="1" ht="43.15" customHeight="1">
      <c r="B17" s="688" t="s">
        <v>1127</v>
      </c>
      <c r="C17" s="688"/>
      <c r="D17" s="688"/>
      <c r="E17" s="688"/>
      <c r="F17" s="688"/>
      <c r="G17" s="688"/>
      <c r="H17" s="688"/>
      <c r="I17" s="688"/>
      <c r="J17" s="459"/>
      <c r="K17" s="459"/>
      <c r="L17" s="459"/>
    </row>
    <row r="18" spans="2:12" s="83" customFormat="1" ht="55.15" customHeight="1">
      <c r="B18" s="687" t="s">
        <v>1128</v>
      </c>
      <c r="C18" s="687"/>
      <c r="D18" s="687"/>
      <c r="E18" s="687"/>
      <c r="F18" s="687"/>
      <c r="G18" s="687"/>
      <c r="H18" s="687"/>
      <c r="I18" s="687"/>
      <c r="J18" s="687"/>
      <c r="K18" s="687"/>
      <c r="L18" s="687"/>
    </row>
    <row r="19" spans="2:12" s="47" customFormat="1" ht="3" customHeight="1">
      <c r="B19" s="165"/>
      <c r="C19" s="165"/>
      <c r="D19" s="165"/>
      <c r="E19" s="165"/>
      <c r="F19" s="165"/>
      <c r="G19" s="165"/>
      <c r="H19" s="165"/>
      <c r="I19" s="165"/>
      <c r="J19" s="165"/>
      <c r="K19" s="165"/>
      <c r="L19" s="165"/>
    </row>
    <row r="20" spans="2:12" s="83" customFormat="1" ht="19.899999999999999" customHeight="1">
      <c r="B20" s="160"/>
      <c r="C20" s="160"/>
      <c r="D20" s="474"/>
      <c r="E20" s="160"/>
      <c r="F20" s="160"/>
      <c r="G20" s="160"/>
      <c r="H20" s="160"/>
      <c r="I20" s="160"/>
      <c r="J20" s="160"/>
      <c r="K20" s="160"/>
      <c r="L20" s="160"/>
    </row>
    <row r="21" spans="2:12" ht="71.45" customHeight="1">
      <c r="B21" s="7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Prostředí pro život.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0"/>
      <c r="D21" s="167" t="s">
        <v>987</v>
      </c>
      <c r="E21" s="168" t="s">
        <v>758</v>
      </c>
      <c r="F21" s="169" t="s">
        <v>715</v>
      </c>
      <c r="G21" s="170" t="s">
        <v>759</v>
      </c>
      <c r="H21" s="171" t="s">
        <v>716</v>
      </c>
      <c r="I21" s="160"/>
      <c r="J21" s="160"/>
      <c r="K21" s="160"/>
      <c r="L21" s="160"/>
    </row>
    <row r="22" spans="2:12" ht="30.75" customHeight="1">
      <c r="B22" s="703"/>
      <c r="C22" s="160"/>
      <c r="D22" s="172" t="s">
        <v>717</v>
      </c>
      <c r="E22" s="173">
        <v>0.7</v>
      </c>
      <c r="F22" s="173">
        <v>0.45</v>
      </c>
      <c r="G22" s="173">
        <v>0.8</v>
      </c>
      <c r="H22" s="174">
        <v>0.6</v>
      </c>
      <c r="I22" s="160"/>
      <c r="J22" s="160"/>
      <c r="K22" s="160"/>
      <c r="L22" s="160"/>
    </row>
    <row r="23" spans="2:12" ht="30.75" customHeight="1">
      <c r="B23" s="160"/>
      <c r="C23" s="160"/>
      <c r="D23" s="172" t="s">
        <v>718</v>
      </c>
      <c r="E23" s="175">
        <v>0.6</v>
      </c>
      <c r="F23" s="175">
        <v>0.35</v>
      </c>
      <c r="G23" s="175">
        <v>0.75</v>
      </c>
      <c r="H23" s="176">
        <v>0.5</v>
      </c>
      <c r="I23" s="160"/>
      <c r="J23" s="160"/>
      <c r="K23" s="160"/>
      <c r="L23" s="160"/>
    </row>
    <row r="24" spans="2:12" ht="30.75" customHeight="1">
      <c r="B24" s="160"/>
      <c r="C24" s="160"/>
      <c r="D24" s="177" t="s">
        <v>719</v>
      </c>
      <c r="E24" s="173">
        <v>0.5</v>
      </c>
      <c r="F24" s="173">
        <v>0.25</v>
      </c>
      <c r="G24" s="173">
        <v>0.65</v>
      </c>
      <c r="H24" s="174">
        <v>0.4</v>
      </c>
      <c r="I24" s="160"/>
      <c r="J24" s="160"/>
      <c r="K24" s="160"/>
      <c r="L24" s="160"/>
    </row>
    <row r="25" spans="2:12" ht="30.75" customHeight="1">
      <c r="B25" s="160"/>
      <c r="C25" s="160"/>
      <c r="D25" s="178" t="s">
        <v>720</v>
      </c>
      <c r="E25" s="179">
        <v>1</v>
      </c>
      <c r="F25" s="179">
        <v>1</v>
      </c>
      <c r="G25" s="179">
        <v>1</v>
      </c>
      <c r="H25" s="180">
        <v>1</v>
      </c>
      <c r="I25" s="160"/>
      <c r="J25" s="160"/>
      <c r="K25" s="160"/>
      <c r="L25" s="160"/>
    </row>
    <row r="26" spans="2:12" s="83" customFormat="1" ht="13.15" customHeight="1">
      <c r="B26" s="160"/>
      <c r="C26" s="160"/>
      <c r="D26" s="181"/>
      <c r="E26" s="182"/>
      <c r="F26" s="182"/>
      <c r="G26" s="182"/>
      <c r="H26" s="182"/>
      <c r="I26" s="182"/>
      <c r="J26" s="160"/>
      <c r="K26" s="160"/>
      <c r="L26" s="160"/>
    </row>
    <row r="27" spans="2:12" ht="31.15" customHeight="1">
      <c r="B27" s="183"/>
      <c r="C27" s="160"/>
      <c r="D27" s="184" t="s">
        <v>762</v>
      </c>
      <c r="E27" s="185">
        <f>IF(FP_HÚ="Chybí doplnit",0,IF($D$14="ANO",číselníky!X4,číselníky!X6))</f>
        <v>0</v>
      </c>
      <c r="F27" s="186">
        <f>IF($D$12="Chybí doplnit",0,IF($D$14="ANO",číselníky!Y4,číselníky!Y6))</f>
        <v>0</v>
      </c>
      <c r="G27" s="694" t="s">
        <v>765</v>
      </c>
      <c r="H27" s="694"/>
      <c r="I27" s="694"/>
      <c r="J27" s="187"/>
      <c r="K27" s="160"/>
      <c r="L27" s="160"/>
    </row>
    <row r="28" spans="2:12" ht="9.6" customHeight="1">
      <c r="B28" s="160"/>
      <c r="C28" s="160"/>
      <c r="D28" s="160"/>
      <c r="E28" s="188"/>
      <c r="F28" s="188"/>
      <c r="G28" s="188"/>
      <c r="H28" s="188"/>
      <c r="I28" s="160"/>
      <c r="J28" s="160"/>
      <c r="K28" s="160"/>
      <c r="L28" s="160"/>
    </row>
    <row r="29" spans="2:12" s="47" customFormat="1" ht="15.6" customHeight="1">
      <c r="B29" s="189"/>
      <c r="C29" s="189"/>
      <c r="D29" s="189"/>
      <c r="E29" s="189"/>
      <c r="F29" s="189"/>
      <c r="G29" s="189"/>
      <c r="H29" s="189"/>
      <c r="I29" s="189"/>
      <c r="J29" s="189"/>
      <c r="K29" s="159"/>
      <c r="L29" s="159"/>
    </row>
    <row r="30" spans="2:12" s="83" customFormat="1" ht="15.75" customHeight="1">
      <c r="B30" s="690" t="str">
        <f>"Maximální míra podpory dle programu "&amp;číselníky!AF44&amp;""</f>
        <v>Maximální míra podpory dle programu Prostředí pro život</v>
      </c>
      <c r="C30" s="691"/>
      <c r="D30" s="692"/>
      <c r="E30" s="152"/>
      <c r="F30" s="152"/>
      <c r="G30" s="152"/>
      <c r="H30" s="152"/>
      <c r="I30" s="152"/>
      <c r="J30" s="152"/>
      <c r="K30" s="152"/>
      <c r="L30" s="152"/>
    </row>
    <row r="31" spans="2:12" s="83" customFormat="1" ht="9" customHeight="1">
      <c r="B31" s="191"/>
      <c r="C31" s="192"/>
      <c r="D31" s="160"/>
      <c r="E31" s="160"/>
      <c r="F31" s="160"/>
      <c r="G31" s="160"/>
      <c r="H31" s="160"/>
      <c r="I31" s="160"/>
      <c r="J31" s="160"/>
      <c r="K31" s="160"/>
      <c r="L31" s="160"/>
    </row>
    <row r="32" spans="2:12" s="83" customFormat="1" ht="31.15" customHeight="1">
      <c r="B32" s="372" t="s">
        <v>986</v>
      </c>
      <c r="C32" s="160"/>
      <c r="D32" s="184" t="s">
        <v>1186</v>
      </c>
      <c r="E32" s="193">
        <v>0.85</v>
      </c>
      <c r="F32" s="194"/>
      <c r="G32" s="160"/>
      <c r="H32" s="160"/>
      <c r="I32" s="160"/>
      <c r="J32" s="160"/>
      <c r="K32" s="160"/>
      <c r="L32" s="160"/>
    </row>
    <row r="33" spans="2:12" s="47" customFormat="1" ht="15.6" customHeight="1">
      <c r="B33" s="195"/>
      <c r="C33" s="195"/>
      <c r="D33" s="195"/>
      <c r="E33" s="195"/>
      <c r="F33" s="195"/>
      <c r="G33" s="195"/>
      <c r="H33" s="195"/>
      <c r="I33" s="195"/>
      <c r="J33" s="195"/>
      <c r="K33" s="160"/>
      <c r="L33" s="160"/>
    </row>
    <row r="34" spans="2:12" s="47" customFormat="1" ht="15.6" customHeight="1">
      <c r="B34" s="189"/>
      <c r="C34" s="189"/>
      <c r="D34" s="189"/>
      <c r="E34" s="189"/>
      <c r="F34" s="189"/>
      <c r="G34" s="189"/>
      <c r="H34" s="189"/>
      <c r="I34" s="189"/>
      <c r="J34" s="189"/>
      <c r="K34" s="159"/>
      <c r="L34" s="159"/>
    </row>
    <row r="35" spans="2:12" s="83" customFormat="1" ht="15.75" customHeight="1">
      <c r="B35" s="157" t="s">
        <v>779</v>
      </c>
      <c r="C35" s="190"/>
      <c r="D35" s="152"/>
      <c r="E35" s="152"/>
      <c r="F35" s="152"/>
      <c r="G35" s="152"/>
      <c r="H35" s="152"/>
      <c r="I35" s="152"/>
      <c r="J35" s="152"/>
      <c r="K35" s="152"/>
      <c r="L35" s="152"/>
    </row>
    <row r="36" spans="2:12" s="83" customFormat="1" ht="6" customHeight="1">
      <c r="B36" s="191"/>
      <c r="C36" s="192"/>
      <c r="D36" s="160"/>
      <c r="E36" s="160"/>
      <c r="F36" s="160"/>
      <c r="G36" s="160"/>
      <c r="H36" s="160"/>
      <c r="I36" s="160"/>
      <c r="J36" s="160"/>
      <c r="K36" s="160"/>
      <c r="L36" s="160"/>
    </row>
    <row r="37" spans="2:12" ht="60" customHeight="1">
      <c r="B37" s="688" t="s">
        <v>1129</v>
      </c>
      <c r="C37" s="688"/>
      <c r="D37" s="688"/>
      <c r="E37" s="688"/>
      <c r="F37" s="688"/>
      <c r="G37" s="688"/>
      <c r="H37" s="534"/>
      <c r="I37" s="164"/>
      <c r="J37" s="196"/>
      <c r="K37" s="196"/>
      <c r="L37" s="196"/>
    </row>
    <row r="38" spans="2:12" s="83" customFormat="1" ht="15" customHeight="1">
      <c r="B38" s="725" t="s">
        <v>1217</v>
      </c>
      <c r="C38" s="725"/>
      <c r="D38" s="725"/>
      <c r="E38" s="725"/>
      <c r="F38" s="725"/>
      <c r="G38" s="725"/>
      <c r="H38" s="561"/>
      <c r="I38" s="164"/>
      <c r="J38" s="196"/>
      <c r="K38" s="196"/>
      <c r="L38" s="196"/>
    </row>
    <row r="39" spans="2:12" ht="15.75" customHeight="1">
      <c r="B39" s="160"/>
      <c r="C39" s="160"/>
      <c r="D39" s="160"/>
      <c r="E39" s="188"/>
      <c r="F39" s="188"/>
      <c r="G39" s="188"/>
      <c r="H39" s="188"/>
      <c r="I39" s="160"/>
      <c r="J39" s="160"/>
      <c r="K39" s="160"/>
      <c r="L39" s="160"/>
    </row>
    <row r="40" spans="2:12" s="424" customFormat="1" ht="15.75" customHeight="1">
      <c r="B40" s="677" t="s">
        <v>721</v>
      </c>
      <c r="C40" s="678"/>
      <c r="D40" s="423" t="s">
        <v>722</v>
      </c>
      <c r="E40" s="423" t="s">
        <v>766</v>
      </c>
      <c r="F40" s="423" t="s">
        <v>767</v>
      </c>
      <c r="G40" s="423" t="s">
        <v>768</v>
      </c>
      <c r="H40" s="425" t="s">
        <v>1194</v>
      </c>
      <c r="I40" s="428"/>
      <c r="J40" s="428"/>
      <c r="K40" s="428"/>
      <c r="L40" s="428"/>
    </row>
    <row r="41" spans="2:12" s="83" customFormat="1" ht="21" customHeight="1">
      <c r="B41" s="681" t="s">
        <v>760</v>
      </c>
      <c r="C41" s="682"/>
      <c r="D41" s="197" t="s">
        <v>723</v>
      </c>
      <c r="E41" s="527"/>
      <c r="F41" s="527"/>
      <c r="G41" s="546"/>
      <c r="H41" s="548"/>
      <c r="I41" s="160"/>
      <c r="J41" s="160"/>
      <c r="K41" s="160"/>
      <c r="L41" s="160"/>
    </row>
    <row r="42" spans="2:12" s="83" customFormat="1" ht="21.6" customHeight="1">
      <c r="B42" s="683" t="s">
        <v>985</v>
      </c>
      <c r="C42" s="684"/>
      <c r="D42" s="220" t="s">
        <v>723</v>
      </c>
      <c r="E42" s="433">
        <f t="shared" ref="E42:G42" si="0">1-E41</f>
        <v>1</v>
      </c>
      <c r="F42" s="433">
        <f t="shared" si="0"/>
        <v>1</v>
      </c>
      <c r="G42" s="434">
        <f t="shared" si="0"/>
        <v>1</v>
      </c>
      <c r="H42" s="434">
        <f t="shared" ref="H42" si="1">1-H41</f>
        <v>1</v>
      </c>
      <c r="I42" s="198"/>
      <c r="J42" s="160"/>
      <c r="K42" s="160"/>
      <c r="L42" s="160"/>
    </row>
    <row r="43" spans="2:12" s="83" customFormat="1" ht="18.600000000000001" customHeight="1">
      <c r="B43" s="160"/>
      <c r="C43" s="160"/>
      <c r="D43" s="160"/>
      <c r="E43" s="188"/>
      <c r="F43" s="188"/>
      <c r="G43" s="188"/>
      <c r="H43" s="188"/>
      <c r="I43" s="199"/>
      <c r="J43" s="160"/>
      <c r="K43" s="160"/>
      <c r="L43" s="160"/>
    </row>
    <row r="44" spans="2:12" s="83" customFormat="1" ht="15.75" customHeight="1">
      <c r="B44" s="677" t="s">
        <v>721</v>
      </c>
      <c r="C44" s="678"/>
      <c r="D44" s="423" t="s">
        <v>722</v>
      </c>
      <c r="E44" s="423" t="s">
        <v>766</v>
      </c>
      <c r="F44" s="423" t="s">
        <v>767</v>
      </c>
      <c r="G44" s="423" t="s">
        <v>768</v>
      </c>
      <c r="H44" s="423" t="s">
        <v>1194</v>
      </c>
      <c r="I44" s="199"/>
      <c r="J44" s="160"/>
      <c r="K44" s="160"/>
      <c r="L44" s="160"/>
    </row>
    <row r="45" spans="2:12" s="83" customFormat="1" ht="21" customHeight="1">
      <c r="B45" s="685" t="s">
        <v>770</v>
      </c>
      <c r="C45" s="686"/>
      <c r="D45" s="200" t="s">
        <v>729</v>
      </c>
      <c r="E45" s="484">
        <f>E$41*E$67</f>
        <v>0</v>
      </c>
      <c r="F45" s="484">
        <f>F$41*F$67</f>
        <v>0</v>
      </c>
      <c r="G45" s="484">
        <f>G$41*G$67</f>
        <v>0</v>
      </c>
      <c r="H45" s="484">
        <f>H$41*H$67</f>
        <v>0</v>
      </c>
      <c r="I45" s="198"/>
      <c r="J45" s="160"/>
      <c r="K45" s="160"/>
      <c r="L45" s="160"/>
    </row>
    <row r="46" spans="2:12" s="83" customFormat="1" ht="21" customHeight="1">
      <c r="B46" s="683" t="s">
        <v>771</v>
      </c>
      <c r="C46" s="684"/>
      <c r="D46" s="431" t="s">
        <v>729</v>
      </c>
      <c r="E46" s="432">
        <f>E$42*E$67</f>
        <v>0</v>
      </c>
      <c r="F46" s="432">
        <f>F$42*F$67</f>
        <v>0</v>
      </c>
      <c r="G46" s="432">
        <f>G$42*G$67</f>
        <v>0</v>
      </c>
      <c r="H46" s="432">
        <f>H$42*H$67</f>
        <v>0</v>
      </c>
      <c r="I46" s="198"/>
      <c r="J46" s="160"/>
      <c r="K46" s="160"/>
      <c r="L46" s="160"/>
    </row>
    <row r="47" spans="2:12" s="83" customFormat="1" ht="12.75">
      <c r="B47" s="160"/>
      <c r="C47" s="160"/>
      <c r="D47" s="160"/>
      <c r="E47" s="188"/>
      <c r="F47" s="188"/>
      <c r="G47" s="188"/>
      <c r="H47" s="188"/>
      <c r="I47" s="160"/>
      <c r="J47" s="160"/>
      <c r="K47" s="160"/>
      <c r="L47" s="160"/>
    </row>
    <row r="48" spans="2:12" ht="15.75" customHeight="1">
      <c r="B48" s="201"/>
      <c r="C48" s="201"/>
      <c r="D48" s="201"/>
      <c r="E48" s="202"/>
      <c r="F48" s="203"/>
      <c r="G48" s="204"/>
      <c r="H48" s="204"/>
      <c r="I48" s="205"/>
      <c r="J48" s="206"/>
      <c r="K48" s="206"/>
      <c r="L48" s="206"/>
    </row>
    <row r="49" spans="1:12" ht="16.899999999999999" customHeight="1">
      <c r="B49" s="157" t="s">
        <v>727</v>
      </c>
      <c r="C49" s="207"/>
      <c r="D49" s="429" t="s">
        <v>26</v>
      </c>
      <c r="E49" s="208" t="str">
        <f>IF(D49="Vyberte možnost:","     Nevyplněno","")</f>
        <v xml:space="preserve">     Nevyplněno</v>
      </c>
      <c r="F49" s="152"/>
      <c r="G49" s="152"/>
      <c r="H49" s="152"/>
      <c r="I49" s="152"/>
      <c r="J49" s="152"/>
      <c r="K49" s="152"/>
      <c r="L49" s="152"/>
    </row>
    <row r="50" spans="1:12" s="83" customFormat="1" ht="4.9000000000000004" customHeight="1">
      <c r="B50" s="192"/>
      <c r="C50" s="192"/>
      <c r="D50" s="209"/>
      <c r="E50" s="160"/>
      <c r="F50" s="160"/>
      <c r="G50" s="160"/>
      <c r="H50" s="160"/>
      <c r="I50" s="160"/>
      <c r="J50" s="160"/>
      <c r="K50" s="160"/>
      <c r="L50" s="160"/>
    </row>
    <row r="51" spans="1:12" s="83" customFormat="1" ht="17.25" customHeight="1">
      <c r="B51" s="689" t="s">
        <v>1057</v>
      </c>
      <c r="C51" s="689"/>
      <c r="D51" s="689"/>
      <c r="E51" s="689"/>
      <c r="F51" s="689"/>
      <c r="G51" s="689"/>
      <c r="H51" s="689"/>
      <c r="I51" s="689"/>
      <c r="J51" s="160"/>
      <c r="K51" s="160"/>
      <c r="L51" s="160"/>
    </row>
    <row r="52" spans="1:12" ht="27.75" customHeight="1">
      <c r="B52" s="688" t="s">
        <v>1130</v>
      </c>
      <c r="C52" s="688"/>
      <c r="D52" s="688"/>
      <c r="E52" s="688"/>
      <c r="F52" s="688"/>
      <c r="G52" s="688"/>
      <c r="H52" s="688"/>
      <c r="I52" s="688"/>
      <c r="J52" s="195"/>
      <c r="K52" s="195"/>
      <c r="L52" s="195"/>
    </row>
    <row r="53" spans="1:12" s="83" customFormat="1" ht="42" customHeight="1">
      <c r="B53" s="688" t="s">
        <v>1190</v>
      </c>
      <c r="C53" s="688"/>
      <c r="D53" s="688"/>
      <c r="E53" s="688"/>
      <c r="F53" s="688"/>
      <c r="G53" s="688"/>
      <c r="H53" s="688"/>
      <c r="I53" s="688"/>
      <c r="J53" s="195"/>
      <c r="K53" s="195"/>
      <c r="L53" s="195"/>
    </row>
    <row r="54" spans="1:12" s="47" customFormat="1" ht="15.75" customHeight="1">
      <c r="B54" s="210"/>
      <c r="C54" s="211"/>
      <c r="D54" s="212"/>
      <c r="E54" s="212"/>
      <c r="F54" s="211"/>
      <c r="G54" s="211"/>
      <c r="H54" s="211"/>
      <c r="I54" s="211"/>
      <c r="J54" s="213"/>
      <c r="K54" s="214"/>
      <c r="L54" s="214"/>
    </row>
    <row r="55" spans="1:12" ht="15.75" customHeight="1">
      <c r="B55" s="215" t="s">
        <v>1012</v>
      </c>
      <c r="C55" s="207"/>
      <c r="D55" s="216"/>
      <c r="E55" s="216"/>
      <c r="F55" s="152"/>
      <c r="G55" s="152"/>
      <c r="H55" s="152"/>
      <c r="I55" s="152"/>
      <c r="J55" s="152"/>
      <c r="K55" s="152"/>
      <c r="L55" s="152"/>
    </row>
    <row r="56" spans="1:12" s="83" customFormat="1" ht="3" customHeight="1">
      <c r="B56" s="217"/>
      <c r="C56" s="192"/>
      <c r="D56" s="160"/>
      <c r="E56" s="160"/>
      <c r="F56" s="160"/>
      <c r="G56" s="160"/>
      <c r="H56" s="160"/>
      <c r="I56" s="160"/>
      <c r="J56" s="160"/>
      <c r="K56" s="160"/>
      <c r="L56" s="155"/>
    </row>
    <row r="57" spans="1:12" s="83" customFormat="1" ht="23.25" customHeight="1">
      <c r="B57" s="218" t="s">
        <v>772</v>
      </c>
      <c r="C57" s="472"/>
      <c r="D57" s="472"/>
      <c r="E57" s="472"/>
      <c r="F57" s="472"/>
      <c r="G57" s="472"/>
      <c r="H57" s="533"/>
      <c r="I57" s="472"/>
      <c r="J57" s="472"/>
      <c r="K57" s="472"/>
      <c r="L57" s="472"/>
    </row>
    <row r="58" spans="1:12" ht="15.75" customHeight="1">
      <c r="B58" s="680" t="s">
        <v>1125</v>
      </c>
      <c r="C58" s="680"/>
      <c r="D58" s="680"/>
      <c r="E58" s="680"/>
      <c r="F58" s="680"/>
      <c r="G58" s="680"/>
      <c r="H58" s="680"/>
      <c r="I58" s="680"/>
      <c r="J58" s="680"/>
      <c r="K58" s="680"/>
      <c r="L58" s="680"/>
    </row>
    <row r="59" spans="1:12" s="83" customFormat="1" ht="9" customHeight="1">
      <c r="B59" s="478"/>
      <c r="C59" s="478"/>
      <c r="D59" s="478"/>
      <c r="E59" s="478"/>
      <c r="F59" s="478"/>
      <c r="G59" s="478"/>
      <c r="H59" s="541"/>
      <c r="I59" s="478"/>
      <c r="J59" s="160"/>
      <c r="K59" s="160"/>
      <c r="L59" s="160"/>
    </row>
    <row r="60" spans="1:12" ht="20.100000000000001" customHeight="1">
      <c r="A60" s="36"/>
      <c r="B60" s="677" t="s">
        <v>721</v>
      </c>
      <c r="C60" s="678"/>
      <c r="D60" s="423" t="s">
        <v>722</v>
      </c>
      <c r="E60" s="423" t="s">
        <v>766</v>
      </c>
      <c r="F60" s="423" t="s">
        <v>767</v>
      </c>
      <c r="G60" s="423" t="s">
        <v>768</v>
      </c>
      <c r="H60" s="426" t="s">
        <v>1194</v>
      </c>
      <c r="I60" s="471" t="s">
        <v>724</v>
      </c>
      <c r="J60" s="160"/>
      <c r="K60" s="160"/>
      <c r="L60" s="475"/>
    </row>
    <row r="61" spans="1:12" ht="21" customHeight="1">
      <c r="A61" s="92"/>
      <c r="B61" s="681" t="s">
        <v>725</v>
      </c>
      <c r="C61" s="682"/>
      <c r="D61" s="219" t="s">
        <v>729</v>
      </c>
      <c r="E61" s="528"/>
      <c r="F61" s="528"/>
      <c r="G61" s="528"/>
      <c r="H61" s="528"/>
      <c r="I61" s="485">
        <f>SUM(E61:H61)</f>
        <v>0</v>
      </c>
      <c r="J61" s="160"/>
      <c r="K61" s="160"/>
      <c r="L61" s="475"/>
    </row>
    <row r="62" spans="1:12" ht="21" customHeight="1">
      <c r="A62" s="92"/>
      <c r="B62" s="683" t="s">
        <v>726</v>
      </c>
      <c r="C62" s="684"/>
      <c r="D62" s="220" t="s">
        <v>729</v>
      </c>
      <c r="E62" s="528"/>
      <c r="F62" s="528"/>
      <c r="G62" s="528"/>
      <c r="H62" s="528"/>
      <c r="I62" s="485">
        <f t="shared" ref="I62:I65" si="2">SUM(E62:H62)</f>
        <v>0</v>
      </c>
      <c r="J62" s="160"/>
      <c r="K62" s="160"/>
      <c r="L62" s="475"/>
    </row>
    <row r="63" spans="1:12" ht="21" customHeight="1">
      <c r="A63" s="92"/>
      <c r="B63" s="708" t="s">
        <v>728</v>
      </c>
      <c r="C63" s="709"/>
      <c r="D63" s="221" t="s">
        <v>729</v>
      </c>
      <c r="E63" s="528"/>
      <c r="F63" s="528"/>
      <c r="G63" s="528"/>
      <c r="H63" s="528"/>
      <c r="I63" s="485">
        <f t="shared" si="2"/>
        <v>0</v>
      </c>
      <c r="J63" s="160"/>
      <c r="K63" s="160"/>
      <c r="L63" s="475"/>
    </row>
    <row r="64" spans="1:12" ht="21" customHeight="1">
      <c r="A64" s="92"/>
      <c r="B64" s="704" t="s">
        <v>1188</v>
      </c>
      <c r="C64" s="705"/>
      <c r="D64" s="220" t="s">
        <v>729</v>
      </c>
      <c r="E64" s="528"/>
      <c r="F64" s="528"/>
      <c r="G64" s="528"/>
      <c r="H64" s="528"/>
      <c r="I64" s="485">
        <f t="shared" si="2"/>
        <v>0</v>
      </c>
      <c r="J64" s="160"/>
      <c r="K64" s="160"/>
      <c r="L64" s="475"/>
    </row>
    <row r="65" spans="1:13" ht="21" customHeight="1">
      <c r="A65" s="92"/>
      <c r="B65" s="681" t="s">
        <v>731</v>
      </c>
      <c r="C65" s="682"/>
      <c r="D65" s="221" t="s">
        <v>729</v>
      </c>
      <c r="E65" s="528"/>
      <c r="F65" s="528"/>
      <c r="G65" s="528"/>
      <c r="H65" s="528"/>
      <c r="I65" s="485">
        <f t="shared" si="2"/>
        <v>0</v>
      </c>
      <c r="J65" s="160"/>
      <c r="K65" s="160"/>
      <c r="L65" s="475"/>
    </row>
    <row r="66" spans="1:13" s="47" customFormat="1" ht="3" customHeight="1">
      <c r="A66" s="109"/>
      <c r="B66" s="222"/>
      <c r="C66" s="223"/>
      <c r="D66" s="224"/>
      <c r="E66" s="225"/>
      <c r="F66" s="225"/>
      <c r="G66" s="225"/>
      <c r="H66" s="225"/>
      <c r="I66" s="226"/>
      <c r="J66" s="160"/>
      <c r="K66" s="160"/>
      <c r="L66" s="227"/>
    </row>
    <row r="67" spans="1:13" s="83" customFormat="1" ht="18" customHeight="1" thickBot="1">
      <c r="A67" s="92"/>
      <c r="B67" s="706" t="s">
        <v>990</v>
      </c>
      <c r="C67" s="707"/>
      <c r="D67" s="228" t="s">
        <v>729</v>
      </c>
      <c r="E67" s="387">
        <f t="shared" ref="E67:I67" si="3">SUM(E61:E65)</f>
        <v>0</v>
      </c>
      <c r="F67" s="387">
        <f>SUM(F61:F65)</f>
        <v>0</v>
      </c>
      <c r="G67" s="387">
        <f t="shared" si="3"/>
        <v>0</v>
      </c>
      <c r="H67" s="387">
        <f t="shared" si="3"/>
        <v>0</v>
      </c>
      <c r="I67" s="388">
        <f t="shared" si="3"/>
        <v>0</v>
      </c>
      <c r="J67" s="712"/>
      <c r="K67" s="713"/>
      <c r="L67" s="475"/>
      <c r="M67"/>
    </row>
    <row r="68" spans="1:13" s="83" customFormat="1" ht="4.9000000000000004" customHeight="1" thickTop="1">
      <c r="A68" s="92"/>
      <c r="B68" s="475"/>
      <c r="C68" s="475"/>
      <c r="D68" s="475"/>
      <c r="E68" s="475"/>
      <c r="F68" s="475"/>
      <c r="G68" s="475"/>
      <c r="H68" s="537"/>
      <c r="I68" s="475"/>
      <c r="J68" s="475"/>
      <c r="K68" s="475"/>
      <c r="L68" s="475"/>
    </row>
    <row r="69" spans="1:13" s="83" customFormat="1" ht="28.15" customHeight="1">
      <c r="A69" s="92"/>
      <c r="B69" s="229"/>
      <c r="C69" s="230"/>
      <c r="D69" s="230"/>
      <c r="E69" s="422" t="str">
        <f>IF($D$49="Flat rate 25 %",IF(E65&gt;SUM(E61+E63+E64)*0.25,"Výše nepřímých nákladů 
v daném roce překročena!",""),"")</f>
        <v/>
      </c>
      <c r="F69" s="422" t="str">
        <f>IF($D$49="Flat rate 25 %",IF(F65&gt;SUM(F61+F63+F64)*0.25,"Výše nepřímých nákladů 
v daném roce překročena!",""),"")</f>
        <v/>
      </c>
      <c r="G69" s="422" t="str">
        <f>IF($D$49="Flat rate 25 %",IF(G65&gt;SUM(G61+G63+G64)*0.25,"Výše nepřímých nákladů 
v daném roce překročena!",""),"")</f>
        <v/>
      </c>
      <c r="H69" s="422" t="str">
        <f>IF($D$49="Flat rate 25 %",IF(H65&gt;SUM(H61+H63+H64)*0.25,"Výše nepřímých nákladů 
v daném roce překročena!",""),"")</f>
        <v/>
      </c>
      <c r="I69" s="721"/>
      <c r="J69" s="721"/>
      <c r="K69" s="475"/>
      <c r="L69" s="475"/>
    </row>
    <row r="70" spans="1:13" s="83" customFormat="1" ht="5.45" customHeight="1">
      <c r="A70" s="36"/>
      <c r="B70" s="230"/>
      <c r="C70" s="230"/>
      <c r="D70" s="230"/>
      <c r="E70" s="230"/>
      <c r="F70" s="230"/>
      <c r="G70" s="230"/>
      <c r="H70" s="230"/>
      <c r="I70" s="460"/>
      <c r="J70" s="475"/>
      <c r="K70" s="475"/>
      <c r="L70" s="475"/>
    </row>
    <row r="71" spans="1:13" s="83" customFormat="1" ht="20.45" customHeight="1">
      <c r="B71" s="232" t="s">
        <v>769</v>
      </c>
      <c r="C71" s="230"/>
      <c r="D71" s="717" t="str">
        <f>IF(I62=0,"  Není relevantní",IF(I62&lt;=0.2*(I67),"  Výše nákladů na subdodávky je v pořádku.","  Náklady na subdodávky překročily 20% z celkových uznaných nákladů."))</f>
        <v xml:space="preserve">  Není relevantní</v>
      </c>
      <c r="E71" s="718"/>
      <c r="F71" s="718"/>
      <c r="G71" s="719"/>
      <c r="H71" s="540"/>
      <c r="I71" s="460"/>
      <c r="J71" s="475"/>
      <c r="K71" s="475"/>
      <c r="L71" s="160"/>
    </row>
    <row r="72" spans="1:13" s="83" customFormat="1" ht="9" customHeight="1">
      <c r="B72" s="233"/>
      <c r="C72" s="230"/>
      <c r="D72" s="479"/>
      <c r="E72" s="479"/>
      <c r="F72" s="479"/>
      <c r="G72" s="230"/>
      <c r="H72" s="230"/>
      <c r="I72" s="460"/>
      <c r="J72" s="475"/>
      <c r="K72" s="475"/>
      <c r="L72" s="160"/>
    </row>
    <row r="73" spans="1:13" s="83" customFormat="1" ht="20.25" customHeight="1">
      <c r="B73" s="232" t="s">
        <v>1056</v>
      </c>
      <c r="C73" s="230"/>
      <c r="D73" s="717" t="str">
        <f>IF($D$49="Flat rate 25 %",IF(I65&gt;SUM(I61+I63+I64)*0.25,"  Výše nepřímých nákladů vykazovaných metodou flat rate 25 % překročena! Prosím opravte.","  Výše nepřímých nákladů je v pořádku."),"  Není relevantní")</f>
        <v xml:space="preserve">  Není relevantní</v>
      </c>
      <c r="E73" s="718"/>
      <c r="F73" s="718"/>
      <c r="G73" s="719"/>
      <c r="H73" s="540"/>
      <c r="I73" s="460"/>
      <c r="J73" s="475"/>
      <c r="K73" s="475"/>
      <c r="L73" s="160"/>
    </row>
    <row r="74" spans="1:13" s="83" customFormat="1" ht="9" customHeight="1">
      <c r="B74" s="233"/>
      <c r="C74" s="230"/>
      <c r="D74" s="479"/>
      <c r="E74" s="479"/>
      <c r="F74" s="479"/>
      <c r="G74" s="230"/>
      <c r="H74" s="230"/>
      <c r="I74" s="460"/>
      <c r="J74" s="475"/>
      <c r="K74" s="475"/>
      <c r="L74" s="160"/>
    </row>
    <row r="75" spans="1:13" ht="13.15" customHeight="1">
      <c r="B75" s="716" t="s">
        <v>1173</v>
      </c>
      <c r="C75" s="716"/>
      <c r="D75" s="716"/>
      <c r="E75" s="716"/>
      <c r="F75" s="716"/>
      <c r="G75" s="716"/>
      <c r="H75" s="716"/>
      <c r="I75" s="716"/>
      <c r="J75" s="195"/>
      <c r="K75" s="195"/>
      <c r="L75" s="160"/>
    </row>
    <row r="76" spans="1:13" ht="12.75">
      <c r="B76" s="716"/>
      <c r="C76" s="716"/>
      <c r="D76" s="716"/>
      <c r="E76" s="716"/>
      <c r="F76" s="716"/>
      <c r="G76" s="716"/>
      <c r="H76" s="716"/>
      <c r="I76" s="716"/>
      <c r="J76" s="195"/>
      <c r="K76" s="160"/>
      <c r="L76" s="160"/>
    </row>
    <row r="77" spans="1:13" s="83" customFormat="1" ht="4.9000000000000004" customHeight="1">
      <c r="B77" s="476"/>
      <c r="C77" s="476"/>
      <c r="D77" s="476"/>
      <c r="E77" s="476"/>
      <c r="F77" s="476"/>
      <c r="G77" s="476"/>
      <c r="H77" s="538"/>
      <c r="I77" s="476"/>
      <c r="J77" s="195"/>
      <c r="K77" s="160"/>
      <c r="L77" s="160"/>
    </row>
    <row r="78" spans="1:13" s="83" customFormat="1" ht="15.6" customHeight="1">
      <c r="B78" s="476" t="s">
        <v>997</v>
      </c>
      <c r="C78" s="476"/>
      <c r="D78" s="476"/>
      <c r="E78" s="476"/>
      <c r="F78" s="476"/>
      <c r="G78" s="476"/>
      <c r="H78" s="538"/>
      <c r="I78" s="476"/>
      <c r="J78" s="195"/>
      <c r="K78" s="160"/>
      <c r="L78" s="160"/>
    </row>
    <row r="79" spans="1:13" ht="15.75" customHeight="1">
      <c r="B79" s="234"/>
      <c r="C79" s="234"/>
      <c r="D79" s="235"/>
      <c r="E79" s="236"/>
      <c r="F79" s="237"/>
      <c r="G79" s="237"/>
      <c r="H79" s="237"/>
      <c r="I79" s="237"/>
      <c r="J79" s="238"/>
      <c r="K79" s="237"/>
      <c r="L79" s="237"/>
    </row>
    <row r="80" spans="1:13" ht="15.75" customHeight="1">
      <c r="B80" s="215" t="s">
        <v>1011</v>
      </c>
      <c r="C80" s="190"/>
      <c r="D80" s="152"/>
      <c r="E80" s="152"/>
      <c r="F80" s="152"/>
      <c r="G80" s="152"/>
      <c r="H80" s="152"/>
      <c r="I80" s="152"/>
      <c r="J80" s="152"/>
      <c r="K80" s="152"/>
      <c r="L80" s="239"/>
      <c r="M80" s="29"/>
    </row>
    <row r="81" spans="2:13" s="83" customFormat="1" ht="9" customHeight="1">
      <c r="B81" s="374"/>
      <c r="C81" s="374"/>
      <c r="D81" s="374"/>
      <c r="E81" s="374"/>
      <c r="F81" s="374"/>
      <c r="G81" s="374"/>
      <c r="H81" s="374"/>
      <c r="I81" s="374"/>
      <c r="J81" s="374"/>
      <c r="K81" s="374"/>
      <c r="L81" s="239"/>
      <c r="M81" s="29"/>
    </row>
    <row r="82" spans="2:13" s="83" customFormat="1" ht="20.25" customHeight="1">
      <c r="B82" s="458" t="s">
        <v>1131</v>
      </c>
      <c r="C82" s="373"/>
      <c r="D82" s="374"/>
      <c r="E82" s="374"/>
      <c r="F82" s="374"/>
      <c r="G82" s="374"/>
      <c r="H82" s="374"/>
      <c r="I82" s="374"/>
      <c r="J82" s="160"/>
      <c r="K82" s="160"/>
      <c r="L82" s="460"/>
      <c r="M82" s="29"/>
    </row>
    <row r="83" spans="2:13" s="83" customFormat="1" ht="29.25" customHeight="1">
      <c r="B83" s="72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Prostředí pro život.</v>
      </c>
      <c r="C83" s="720"/>
      <c r="D83" s="720"/>
      <c r="E83" s="720"/>
      <c r="F83" s="720"/>
      <c r="G83" s="720"/>
      <c r="H83" s="720"/>
      <c r="I83" s="720"/>
      <c r="J83" s="160"/>
      <c r="K83" s="160"/>
      <c r="L83" s="460"/>
      <c r="M83" s="29"/>
    </row>
    <row r="84" spans="2:13" s="83" customFormat="1" ht="8.4499999999999993" customHeight="1">
      <c r="B84" s="361"/>
      <c r="C84" s="361"/>
      <c r="D84" s="361"/>
      <c r="E84" s="361"/>
      <c r="F84" s="361"/>
      <c r="G84" s="361"/>
      <c r="H84" s="361"/>
      <c r="I84" s="361"/>
      <c r="J84" s="160"/>
      <c r="K84" s="160"/>
      <c r="L84" s="460"/>
      <c r="M84" s="29"/>
    </row>
    <row r="85" spans="2:13" s="424" customFormat="1" ht="20.100000000000001" customHeight="1">
      <c r="B85" s="677" t="s">
        <v>721</v>
      </c>
      <c r="C85" s="678"/>
      <c r="D85" s="423" t="s">
        <v>722</v>
      </c>
      <c r="E85" s="425" t="s">
        <v>766</v>
      </c>
      <c r="F85" s="426" t="s">
        <v>767</v>
      </c>
      <c r="G85" s="425" t="s">
        <v>768</v>
      </c>
      <c r="H85" s="425" t="s">
        <v>1194</v>
      </c>
      <c r="I85" s="427" t="s">
        <v>724</v>
      </c>
      <c r="J85" s="428"/>
      <c r="K85" s="428"/>
      <c r="L85" s="428"/>
    </row>
    <row r="86" spans="2:13" ht="35.1" customHeight="1">
      <c r="B86" s="714" t="s">
        <v>1044</v>
      </c>
      <c r="C86" s="715"/>
      <c r="D86" s="219" t="s">
        <v>729</v>
      </c>
      <c r="E86" s="382">
        <f>IF($D$12="VO - Výzkumná organizace",FLOOR((E67*$E$32),1),FLOOR(E67*(E41*$E$27+E42*$F$27),1))</f>
        <v>0</v>
      </c>
      <c r="F86" s="382">
        <f>IF($D$12="VO - Výzkumná organizace",FLOOR((F67*$E$32),1),FLOOR(F67*(F41*$E$27+F42*$F$27),1))</f>
        <v>0</v>
      </c>
      <c r="G86" s="382">
        <f>IF($D$12="VO - Výzkumná organizace",FLOOR((G67*$E$32),1),FLOOR(G67*(G41*$E$27+G42*$F$27),1))</f>
        <v>0</v>
      </c>
      <c r="H86" s="382">
        <f>IF($D$12="VO - Výzkumná organizace",FLOOR((H67*$E$32),1),FLOOR(H67*(H41*$E$27+H42*$F$27),1))</f>
        <v>0</v>
      </c>
      <c r="I86" s="383">
        <f>SUM(E86:H86)</f>
        <v>0</v>
      </c>
      <c r="J86" s="722"/>
      <c r="K86" s="723"/>
      <c r="L86" s="160"/>
    </row>
    <row r="87" spans="2:13" s="83" customFormat="1" ht="35.1" customHeight="1">
      <c r="B87" s="710" t="str">
        <f>IF(FP_HÚ&lt;&gt;"VO - výzkumná organizace","","Maximální výše podpory pro výzkumnou organizaci
(při dodržení max. možné intenzity podpory na projekt")</f>
        <v/>
      </c>
      <c r="C87" s="711"/>
      <c r="D87" s="240" t="str">
        <f>IF(FP_HÚ&lt;&gt;"VO - výzkumná organizace","","€")</f>
        <v/>
      </c>
      <c r="E87" s="384" t="str">
        <f>IF(FP_HÚ&lt;&gt;"VO - výzkumná organizace","",PRODUCT(E67*$F$27))</f>
        <v/>
      </c>
      <c r="F87" s="384" t="str">
        <f>IF(FP_HÚ&lt;&gt;"VO - výzkumná organizace","",PRODUCT(F67*$F$27))</f>
        <v/>
      </c>
      <c r="G87" s="384" t="str">
        <f>IF(FP_HÚ&lt;&gt;"VO - výzkumná organizace","",PRODUCT(G67*$F$27))</f>
        <v/>
      </c>
      <c r="H87" s="384" t="str">
        <f>IF(FP_HÚ&lt;&gt;"VO - výzkumná organizace","",PRODUCT(H67*$F$27))</f>
        <v/>
      </c>
      <c r="I87" s="385" t="str">
        <f>IF(B87="","",SUM(E87:H87))</f>
        <v/>
      </c>
      <c r="J87" s="724"/>
      <c r="K87" s="723"/>
      <c r="L87" s="160"/>
    </row>
    <row r="88" spans="2:13" ht="21" customHeight="1">
      <c r="B88" s="726" t="s">
        <v>991</v>
      </c>
      <c r="C88" s="727"/>
      <c r="D88" s="241" t="s">
        <v>729</v>
      </c>
      <c r="E88" s="529">
        <v>0</v>
      </c>
      <c r="F88" s="529"/>
      <c r="G88" s="529"/>
      <c r="H88" s="529"/>
      <c r="I88" s="383">
        <f>SUM(E88:H88)</f>
        <v>0</v>
      </c>
      <c r="J88" s="360"/>
      <c r="K88" s="359"/>
      <c r="L88" s="160"/>
    </row>
    <row r="89" spans="2:13" ht="21" customHeight="1">
      <c r="B89" s="710" t="s">
        <v>1191</v>
      </c>
      <c r="C89" s="711"/>
      <c r="D89" s="242" t="s">
        <v>729</v>
      </c>
      <c r="E89" s="386">
        <f t="shared" ref="E89:G89" si="4">E90-E88</f>
        <v>0</v>
      </c>
      <c r="F89" s="386">
        <f t="shared" si="4"/>
        <v>0</v>
      </c>
      <c r="G89" s="386">
        <f t="shared" si="4"/>
        <v>0</v>
      </c>
      <c r="H89" s="386">
        <f t="shared" ref="H89" si="5">H90-H88</f>
        <v>0</v>
      </c>
      <c r="I89" s="385">
        <f>SUM(E89:H89)</f>
        <v>0</v>
      </c>
      <c r="J89" s="160"/>
      <c r="K89" s="160"/>
      <c r="L89" s="160"/>
    </row>
    <row r="90" spans="2:13" ht="21" customHeight="1">
      <c r="B90" s="726" t="s">
        <v>733</v>
      </c>
      <c r="C90" s="727"/>
      <c r="D90" s="241" t="s">
        <v>729</v>
      </c>
      <c r="E90" s="382">
        <f>E67</f>
        <v>0</v>
      </c>
      <c r="F90" s="382">
        <f>F67</f>
        <v>0</v>
      </c>
      <c r="G90" s="382">
        <f>G67</f>
        <v>0</v>
      </c>
      <c r="H90" s="382">
        <f>H67</f>
        <v>0</v>
      </c>
      <c r="I90" s="383">
        <f>I67</f>
        <v>0</v>
      </c>
      <c r="J90" s="160"/>
      <c r="K90" s="160"/>
      <c r="L90" s="160"/>
    </row>
    <row r="91" spans="2:13" s="47" customFormat="1" ht="3" customHeight="1">
      <c r="B91" s="222"/>
      <c r="C91" s="223"/>
      <c r="D91" s="243"/>
      <c r="E91" s="244"/>
      <c r="F91" s="244"/>
      <c r="G91" s="245"/>
      <c r="H91" s="245"/>
      <c r="I91" s="246"/>
      <c r="J91" s="160"/>
      <c r="K91" s="160"/>
      <c r="L91" s="159"/>
    </row>
    <row r="92" spans="2:13" ht="18" customHeight="1" thickBot="1">
      <c r="B92" s="706" t="s">
        <v>735</v>
      </c>
      <c r="C92" s="707"/>
      <c r="D92" s="228" t="s">
        <v>723</v>
      </c>
      <c r="E92" s="247">
        <f t="shared" ref="E92:I92" si="6">IFERROR(E88/E90,0)</f>
        <v>0</v>
      </c>
      <c r="F92" s="247">
        <f t="shared" si="6"/>
        <v>0</v>
      </c>
      <c r="G92" s="248">
        <f t="shared" si="6"/>
        <v>0</v>
      </c>
      <c r="H92" s="248">
        <f t="shared" ref="H92" si="7">IFERROR(H88/H90,0)</f>
        <v>0</v>
      </c>
      <c r="I92" s="249">
        <f t="shared" si="6"/>
        <v>0</v>
      </c>
      <c r="J92" s="160"/>
      <c r="K92" s="160"/>
      <c r="L92" s="160"/>
    </row>
    <row r="93" spans="2:13" s="83" customFormat="1" ht="3" customHeight="1" thickTop="1">
      <c r="B93" s="160"/>
      <c r="C93" s="160"/>
      <c r="D93" s="160"/>
      <c r="E93" s="160"/>
      <c r="F93" s="160"/>
      <c r="G93" s="160"/>
      <c r="H93" s="160"/>
      <c r="I93" s="160"/>
      <c r="J93" s="160"/>
      <c r="K93" s="160"/>
      <c r="L93" s="160"/>
    </row>
    <row r="94" spans="2:13" s="424" customFormat="1" ht="30" customHeight="1">
      <c r="B94" s="428"/>
      <c r="C94" s="428"/>
      <c r="D94" s="428"/>
      <c r="E94" s="560" t="str">
        <f>IF(FP_HÚ&lt;&gt;"VO - výzkumná organizace",IF(E$88&gt;E$86,"Maximální výše podpory pro daný rok překročena",""),IF(E$88&gt;E$87,"Maximální výše podpory pro daný rok překročena",""))</f>
        <v/>
      </c>
      <c r="F94" s="560" t="str">
        <f>IF(FP_HÚ&lt;&gt;"VO - výzkumná organizace",IF(F$88&gt;F$86,"Maximální výše podpory pro daný rok překročena",""),IF(F$88&gt;F$87,"Maximální výše podpory pro daný rok překročena",""))</f>
        <v/>
      </c>
      <c r="G94" s="560" t="str">
        <f>IF(FP_HÚ&lt;&gt;"VO - výzkumná organizace",IF(G$88&gt;G$86,"Maximální výše podpory pro daný rok překročena",""),IF(G$88&gt;G$87,"Maximální výše podpory pro daný rok překročena",""))</f>
        <v/>
      </c>
      <c r="H94" s="560" t="str">
        <f>IF(FP_HÚ&lt;&gt;"VO - výzkumná organizace",IF(H$88&gt;H$86,"Maximální výše podpory pro daný rok překročena",""),IF(H$88&gt;H$87,"Maximální výše podpory pro daný rok překročena",""))</f>
        <v/>
      </c>
      <c r="I94" s="734" t="str">
        <f>IF($I$87="",IF($I$88&gt;$I$86,"  Přesáhli jste maximální možnou intenzitu podpory 
  pro daný typ subjektu dle Nařízení EK!",""),IF($I$88&gt;$I$87,"  Přesáhli jste maximální možnou intenzitu podpory 
  pro daný typ subjektu dle Nařízení EK!",""))</f>
        <v/>
      </c>
      <c r="J94" s="734"/>
      <c r="K94" s="428"/>
      <c r="L94" s="428"/>
    </row>
    <row r="95" spans="2:13" s="83" customFormat="1" ht="31.5" customHeight="1">
      <c r="B95" s="463" t="str">
        <f>IF('Identifikační údaje'!D25=1,"Kontrola podpory za všechny české uchazeče 
a za projekt dle programu "&amp;číselníky!AF44,"")</f>
        <v/>
      </c>
      <c r="C95" s="357"/>
      <c r="D95" s="455" t="str">
        <f>IF('Identifikační údaje'!D25=1,míra_podpory,"")</f>
        <v/>
      </c>
      <c r="E95" s="729" t="str">
        <f>IF('Identifikační údaje'!D25=1,IF($D$95&lt;=$E$32,"  Požadovaná podpora je v pořádku.","  Požadovaná podpora převyšuje maximální možnou podporu 
  plynoucí z podmínek programu "&amp;číselníky!AF44&amp;"!"),"")</f>
        <v/>
      </c>
      <c r="F95" s="721"/>
      <c r="G95" s="721"/>
      <c r="H95" s="540"/>
      <c r="I95" s="734"/>
      <c r="J95" s="734"/>
      <c r="K95" s="454"/>
      <c r="L95" s="160"/>
    </row>
    <row r="96" spans="2:13" s="83" customFormat="1" ht="10.5" customHeight="1">
      <c r="B96" s="463"/>
      <c r="C96" s="160"/>
      <c r="D96" s="549"/>
      <c r="E96" s="540"/>
      <c r="F96" s="540"/>
      <c r="G96" s="540"/>
      <c r="H96" s="540"/>
      <c r="I96" s="542"/>
      <c r="J96" s="542"/>
      <c r="K96" s="454"/>
      <c r="L96" s="160"/>
    </row>
    <row r="97" spans="2:12" s="83" customFormat="1" ht="44.25" customHeight="1">
      <c r="B97" s="676" t="s">
        <v>1215</v>
      </c>
      <c r="C97" s="676"/>
      <c r="D97" s="676"/>
      <c r="E97" s="676"/>
      <c r="F97" s="676"/>
      <c r="G97" s="676"/>
      <c r="H97" s="676"/>
      <c r="I97" s="676"/>
      <c r="J97" s="517"/>
      <c r="K97" s="517"/>
      <c r="L97" s="517"/>
    </row>
    <row r="98" spans="2:12" s="83" customFormat="1" ht="14.25" customHeight="1">
      <c r="B98" s="676" t="s">
        <v>1193</v>
      </c>
      <c r="C98" s="676"/>
      <c r="D98" s="676"/>
      <c r="E98" s="676"/>
      <c r="F98" s="676"/>
      <c r="G98" s="676"/>
      <c r="H98" s="676"/>
      <c r="I98" s="676"/>
      <c r="J98" s="160"/>
      <c r="K98" s="160"/>
      <c r="L98" s="160"/>
    </row>
    <row r="99" spans="2:12" s="83" customFormat="1" ht="6.75" customHeight="1">
      <c r="B99" s="250"/>
      <c r="C99" s="160"/>
      <c r="D99" s="160"/>
      <c r="E99" s="160"/>
      <c r="F99" s="251"/>
      <c r="G99" s="160"/>
      <c r="H99" s="160"/>
      <c r="I99" s="160"/>
      <c r="J99" s="160"/>
      <c r="K99" s="160"/>
      <c r="L99" s="160"/>
    </row>
    <row r="100" spans="2:12" ht="15.75" customHeight="1">
      <c r="B100" s="72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Prostředí pro život).</v>
      </c>
      <c r="C100" s="728"/>
      <c r="D100" s="728"/>
      <c r="E100" s="728" t="str">
        <f t="shared" ref="E100:G100" si="8">IF(E88&gt;E86,"Překročena výše podpory","")</f>
        <v/>
      </c>
      <c r="F100" s="728" t="str">
        <f t="shared" si="8"/>
        <v/>
      </c>
      <c r="G100" s="728" t="str">
        <f t="shared" si="8"/>
        <v/>
      </c>
      <c r="H100" s="728"/>
      <c r="I100" s="728"/>
      <c r="J100" s="728"/>
      <c r="K100" s="728"/>
      <c r="L100" s="160"/>
    </row>
    <row r="101" spans="2:12" ht="15.75" customHeight="1">
      <c r="B101" s="252"/>
      <c r="C101" s="152"/>
      <c r="D101" s="206"/>
      <c r="E101" s="206"/>
      <c r="F101" s="206"/>
      <c r="G101" s="206"/>
      <c r="H101" s="206"/>
      <c r="I101" s="206"/>
      <c r="J101" s="152"/>
      <c r="K101" s="152"/>
      <c r="L101" s="206"/>
    </row>
    <row r="102" spans="2:12" s="47" customFormat="1" ht="15.75" customHeight="1">
      <c r="B102" s="215" t="s">
        <v>1010</v>
      </c>
      <c r="C102" s="165"/>
      <c r="D102" s="165"/>
      <c r="E102" s="165"/>
      <c r="F102" s="165"/>
      <c r="G102" s="165"/>
      <c r="H102" s="165"/>
      <c r="I102" s="165"/>
      <c r="J102" s="165"/>
      <c r="K102" s="165"/>
      <c r="L102" s="159"/>
    </row>
    <row r="103" spans="2:12" s="47" customFormat="1" ht="4.9000000000000004" customHeight="1">
      <c r="B103" s="253"/>
      <c r="C103" s="253"/>
      <c r="D103" s="253"/>
      <c r="E103" s="253"/>
      <c r="F103" s="253"/>
      <c r="G103" s="253"/>
      <c r="H103" s="253"/>
      <c r="I103" s="253"/>
      <c r="J103" s="253"/>
      <c r="K103" s="253"/>
      <c r="L103" s="159"/>
    </row>
    <row r="104" spans="2:12" s="83" customFormat="1" ht="15.75" customHeight="1">
      <c r="B104" s="732" t="s">
        <v>994</v>
      </c>
      <c r="C104" s="254"/>
      <c r="D104" s="733" t="s">
        <v>729</v>
      </c>
      <c r="E104" s="675">
        <f>E67*(1-E92)</f>
        <v>0</v>
      </c>
      <c r="F104" s="675">
        <f>F67*(1-F92)</f>
        <v>0</v>
      </c>
      <c r="G104" s="675">
        <f>G67*(1-G92)</f>
        <v>0</v>
      </c>
      <c r="H104" s="675">
        <f>H67*(1-H92)</f>
        <v>0</v>
      </c>
      <c r="I104" s="730">
        <f>SUM(E104:H105)</f>
        <v>0</v>
      </c>
      <c r="J104" s="160"/>
      <c r="K104" s="160"/>
      <c r="L104" s="205"/>
    </row>
    <row r="105" spans="2:12" s="47" customFormat="1" ht="13.9" customHeight="1">
      <c r="B105" s="732"/>
      <c r="C105" s="254"/>
      <c r="D105" s="733"/>
      <c r="E105" s="675"/>
      <c r="F105" s="675"/>
      <c r="G105" s="675"/>
      <c r="H105" s="675"/>
      <c r="I105" s="731"/>
      <c r="J105" s="160"/>
      <c r="K105" s="160"/>
      <c r="L105" s="255"/>
    </row>
    <row r="106" spans="2:12" s="47" customFormat="1" ht="9.6" customHeight="1">
      <c r="B106" s="253"/>
      <c r="C106" s="254"/>
      <c r="D106" s="253"/>
      <c r="E106" s="253"/>
      <c r="F106" s="253"/>
      <c r="G106" s="253"/>
      <c r="H106" s="253"/>
      <c r="I106" s="253"/>
      <c r="J106" s="253"/>
      <c r="K106" s="160"/>
      <c r="L106" s="255"/>
    </row>
    <row r="107" spans="2:12" s="83" customFormat="1" ht="15.75" customHeight="1">
      <c r="B107" s="252"/>
      <c r="C107" s="206"/>
      <c r="D107" s="206"/>
      <c r="E107" s="206"/>
      <c r="F107" s="206"/>
      <c r="G107" s="206"/>
      <c r="H107" s="206"/>
      <c r="I107" s="206"/>
      <c r="J107" s="206"/>
      <c r="K107" s="206"/>
      <c r="L107" s="206"/>
    </row>
    <row r="108" spans="2:12" s="83" customFormat="1" ht="15.75" customHeight="1">
      <c r="B108" s="391" t="s">
        <v>1126</v>
      </c>
      <c r="C108" s="155"/>
      <c r="D108" s="155"/>
      <c r="E108" s="155"/>
      <c r="F108" s="155"/>
      <c r="G108" s="155"/>
      <c r="H108" s="155"/>
      <c r="I108" s="155"/>
      <c r="J108" s="155"/>
      <c r="K108" s="155"/>
      <c r="L108" s="205"/>
    </row>
    <row r="109" spans="2:12" s="83" customFormat="1" ht="4.9000000000000004" customHeight="1">
      <c r="B109" s="166"/>
      <c r="C109" s="166"/>
      <c r="D109" s="166"/>
      <c r="E109" s="166"/>
      <c r="F109" s="166"/>
      <c r="G109" s="256"/>
      <c r="H109" s="166"/>
      <c r="I109" s="166"/>
      <c r="J109" s="166"/>
      <c r="K109" s="166"/>
      <c r="L109" s="205"/>
    </row>
    <row r="110" spans="2:12" s="83" customFormat="1" ht="36" customHeight="1">
      <c r="B110" s="372" t="s">
        <v>1124</v>
      </c>
      <c r="C110" s="160"/>
      <c r="D110" s="257" t="s">
        <v>992</v>
      </c>
      <c r="E110" s="451">
        <f>$I$67</f>
        <v>0</v>
      </c>
      <c r="F110" s="160"/>
      <c r="G110" s="160"/>
      <c r="H110" s="257" t="s">
        <v>1055</v>
      </c>
      <c r="I110" s="451">
        <f>$I$88</f>
        <v>0</v>
      </c>
      <c r="J110" s="258"/>
      <c r="K110" s="160"/>
      <c r="L110" s="205"/>
    </row>
    <row r="111" spans="2:12" s="83" customFormat="1" ht="9.6" customHeight="1">
      <c r="B111" s="160"/>
      <c r="C111" s="160"/>
      <c r="D111" s="160"/>
      <c r="E111" s="160"/>
      <c r="F111" s="160"/>
      <c r="G111" s="160"/>
      <c r="H111" s="160"/>
      <c r="I111" s="160"/>
      <c r="J111" s="160"/>
      <c r="K111" s="160"/>
      <c r="L111" s="205"/>
    </row>
    <row r="112" spans="2:12" s="81" customFormat="1" ht="15.6" customHeight="1">
      <c r="B112" s="259"/>
      <c r="C112" s="259"/>
      <c r="D112" s="259"/>
      <c r="E112" s="259"/>
      <c r="F112" s="259"/>
      <c r="G112" s="259"/>
      <c r="H112" s="259"/>
      <c r="I112" s="259"/>
      <c r="J112" s="259"/>
      <c r="K112" s="259"/>
      <c r="L112" s="260"/>
    </row>
    <row r="113" spans="2:12" s="81" customFormat="1" ht="15.6" customHeight="1">
      <c r="B113" s="259"/>
      <c r="C113" s="259"/>
      <c r="D113" s="259"/>
      <c r="E113" s="259"/>
      <c r="F113" s="259"/>
      <c r="G113" s="259"/>
      <c r="H113" s="259"/>
      <c r="I113" s="259"/>
      <c r="J113" s="259"/>
      <c r="K113" s="259"/>
      <c r="L113" s="260"/>
    </row>
    <row r="114" spans="2:12" ht="15.75" customHeight="1">
      <c r="B114" s="510"/>
      <c r="C114" s="510"/>
      <c r="D114" s="510"/>
      <c r="E114" s="510"/>
      <c r="F114" s="510"/>
      <c r="G114" s="510"/>
      <c r="H114" s="510"/>
      <c r="I114" s="510"/>
      <c r="J114" s="653" t="str">
        <f>Pokyny!E51</f>
        <v xml:space="preserve"> Verze 2: říjen 2021.</v>
      </c>
      <c r="K114" s="735"/>
      <c r="L114" s="206"/>
    </row>
    <row r="115" spans="2:12" ht="15.75" customHeight="1">
      <c r="B115" s="239"/>
      <c r="C115" s="239"/>
      <c r="D115" s="239"/>
      <c r="E115" s="239"/>
      <c r="F115" s="239"/>
      <c r="G115" s="239"/>
      <c r="H115" s="239"/>
      <c r="I115" s="239"/>
      <c r="J115" s="239"/>
      <c r="K115" s="152"/>
      <c r="L115" s="206"/>
    </row>
    <row r="116" spans="2:12" ht="15.75" customHeight="1">
      <c r="B116" s="79"/>
      <c r="C116" s="79"/>
      <c r="D116" s="79"/>
      <c r="E116" s="79"/>
      <c r="F116" s="79"/>
      <c r="G116" s="79"/>
      <c r="H116" s="79"/>
      <c r="I116" s="79"/>
      <c r="J116" s="79"/>
      <c r="K116" s="95"/>
      <c r="L116" s="22"/>
    </row>
    <row r="117" spans="2:12" ht="15.75" customHeight="1">
      <c r="K117" s="22"/>
      <c r="L117" s="22"/>
    </row>
    <row r="118" spans="2:12" ht="15.75" customHeight="1">
      <c r="K118" s="22"/>
      <c r="L118" s="22"/>
    </row>
    <row r="119" spans="2:12" ht="15.75" customHeight="1">
      <c r="L119" s="22"/>
    </row>
    <row r="120" spans="2:12" ht="15.75" customHeight="1">
      <c r="J120" s="649" t="s">
        <v>774</v>
      </c>
      <c r="K120" s="649"/>
    </row>
    <row r="121" spans="2:12" ht="15.75" customHeight="1"/>
    <row r="122" spans="2:12" ht="15.75" customHeight="1"/>
    <row r="123" spans="2:12" ht="15.75" customHeight="1"/>
    <row r="124" spans="2:12" ht="15.75" customHeight="1"/>
    <row r="125" spans="2:12" ht="15.75" customHeight="1"/>
    <row r="126"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sheetProtection algorithmName="SHA-512" hashValue="wNagO8v8pQTbcQwf+CDbfdr4Y3o4zkyh8fcdMe0m1x3Z3O4NB7G1ojbzkIS2wm5QR0Q+9kRURBDM395YpAdP8A==" saltValue="unOf+gRAHXdjRGb+vUFjlQ==" spinCount="100000" sheet="1" selectLockedCells="1"/>
  <dataConsolidate/>
  <customSheetViews>
    <customSheetView guid="{258BA2CE-0D4B-4685-9512-B6E91D85BFDC}" fitToPage="1">
      <pageMargins left="0.7" right="0.7" top="0.78740157499999996" bottom="0.78740157499999996" header="0" footer="0"/>
      <pageSetup paperSize="9" orientation="landscape"/>
    </customSheetView>
  </customSheetViews>
  <mergeCells count="60">
    <mergeCell ref="B38:G38"/>
    <mergeCell ref="J120:K120"/>
    <mergeCell ref="B88:C88"/>
    <mergeCell ref="B89:C89"/>
    <mergeCell ref="B90:C90"/>
    <mergeCell ref="B92:C92"/>
    <mergeCell ref="B100:K100"/>
    <mergeCell ref="E95:G95"/>
    <mergeCell ref="I104:I105"/>
    <mergeCell ref="B104:B105"/>
    <mergeCell ref="D104:D105"/>
    <mergeCell ref="E104:E105"/>
    <mergeCell ref="F104:F105"/>
    <mergeCell ref="I94:J95"/>
    <mergeCell ref="G104:G105"/>
    <mergeCell ref="J114:K114"/>
    <mergeCell ref="B97:I97"/>
    <mergeCell ref="B87:C87"/>
    <mergeCell ref="J67:K67"/>
    <mergeCell ref="B85:C85"/>
    <mergeCell ref="B86:C86"/>
    <mergeCell ref="B75:I76"/>
    <mergeCell ref="D71:G71"/>
    <mergeCell ref="B83:I83"/>
    <mergeCell ref="I69:J69"/>
    <mergeCell ref="J86:K87"/>
    <mergeCell ref="D73:G73"/>
    <mergeCell ref="B64:C64"/>
    <mergeCell ref="B65:C65"/>
    <mergeCell ref="B67:C67"/>
    <mergeCell ref="B61:C61"/>
    <mergeCell ref="B60:C60"/>
    <mergeCell ref="B62:C62"/>
    <mergeCell ref="B63:C63"/>
    <mergeCell ref="D8:F8"/>
    <mergeCell ref="B37:G37"/>
    <mergeCell ref="G27:I27"/>
    <mergeCell ref="B3:G3"/>
    <mergeCell ref="F10:I10"/>
    <mergeCell ref="B14:B15"/>
    <mergeCell ref="D14:D15"/>
    <mergeCell ref="B6:K6"/>
    <mergeCell ref="E14:F15"/>
    <mergeCell ref="B21:B22"/>
    <mergeCell ref="H104:H105"/>
    <mergeCell ref="B98:I98"/>
    <mergeCell ref="B40:C40"/>
    <mergeCell ref="D12:E12"/>
    <mergeCell ref="B58:L58"/>
    <mergeCell ref="B41:C41"/>
    <mergeCell ref="B42:C42"/>
    <mergeCell ref="B45:C45"/>
    <mergeCell ref="B46:C46"/>
    <mergeCell ref="B44:C44"/>
    <mergeCell ref="B18:L18"/>
    <mergeCell ref="B17:I17"/>
    <mergeCell ref="B52:I52"/>
    <mergeCell ref="B53:I53"/>
    <mergeCell ref="B51:I51"/>
    <mergeCell ref="B30:D30"/>
  </mergeCells>
  <conditionalFormatting sqref="B4:C4">
    <cfRule type="notContainsBlanks" dxfId="76" priority="47">
      <formula>LEN(TRIM(B4))&gt;0</formula>
    </cfRule>
  </conditionalFormatting>
  <conditionalFormatting sqref="E32">
    <cfRule type="notContainsBlanks" dxfId="75" priority="39">
      <formula>LEN(TRIM(E32))&gt;0</formula>
    </cfRule>
  </conditionalFormatting>
  <conditionalFormatting sqref="D71">
    <cfRule type="containsText" dxfId="74" priority="37" operator="containsText" text="překročily">
      <formula>NOT(ISERROR(SEARCH("překročily",D71)))</formula>
    </cfRule>
    <cfRule type="containsText" dxfId="73" priority="38" operator="containsText" text="v pořádku">
      <formula>NOT(ISERROR(SEARCH("v pořádku",D71)))</formula>
    </cfRule>
    <cfRule type="containsBlanks" dxfId="72" priority="48">
      <formula>LEN(TRIM(D71))=0</formula>
    </cfRule>
  </conditionalFormatting>
  <conditionalFormatting sqref="E95:E96">
    <cfRule type="containsText" dxfId="71" priority="22" operator="containsText" text="převyšuje">
      <formula>NOT(ISERROR(SEARCH("převyšuje",E95)))</formula>
    </cfRule>
    <cfRule type="containsText" dxfId="70" priority="23" operator="containsText" text="v pořádku">
      <formula>NOT(ISERROR(SEARCH("v pořádku",E95)))</formula>
    </cfRule>
  </conditionalFormatting>
  <conditionalFormatting sqref="D8:F8">
    <cfRule type="containsText" dxfId="69" priority="19" operator="containsText" text="chybí">
      <formula>NOT(ISERROR(SEARCH("chybí",D8)))</formula>
    </cfRule>
  </conditionalFormatting>
  <conditionalFormatting sqref="D12">
    <cfRule type="containsText" dxfId="68" priority="18" operator="containsText" text="chybí">
      <formula>NOT(ISERROR(SEARCH("chybí",D12)))</formula>
    </cfRule>
  </conditionalFormatting>
  <conditionalFormatting sqref="D95:D96">
    <cfRule type="notContainsBlanks" dxfId="67" priority="51">
      <formula>LEN(TRIM(D95))&gt;0</formula>
    </cfRule>
    <cfRule type="containsBlanks" dxfId="66" priority="52">
      <formula>LEN(TRIM(D95))=0</formula>
    </cfRule>
  </conditionalFormatting>
  <conditionalFormatting sqref="D12:E12">
    <cfRule type="notContainsText" dxfId="65" priority="15" operator="notContains" text="Chybí">
      <formula>ISERROR(SEARCH("Chybí",D12))</formula>
    </cfRule>
  </conditionalFormatting>
  <conditionalFormatting sqref="D73">
    <cfRule type="containsText" dxfId="64" priority="7" operator="containsText" text="překročena">
      <formula>NOT(ISERROR(SEARCH("překročena",D73)))</formula>
    </cfRule>
    <cfRule type="containsText" dxfId="63" priority="8" operator="containsText" text="v pořádku">
      <formula>NOT(ISERROR(SEARCH("v pořádku",D73)))</formula>
    </cfRule>
  </conditionalFormatting>
  <conditionalFormatting sqref="E95:E96">
    <cfRule type="containsText" dxfId="62" priority="6" operator="containsText" text="Pro kontrolu">
      <formula>NOT(ISERROR(SEARCH("Pro kontrolu",E95)))</formula>
    </cfRule>
  </conditionalFormatting>
  <conditionalFormatting sqref="D73 D71">
    <cfRule type="containsText" dxfId="61" priority="9" operator="containsText" text="relevantní">
      <formula>NOT(ISERROR(SEARCH("relevantní",D71)))</formula>
    </cfRule>
  </conditionalFormatting>
  <conditionalFormatting sqref="E94:H94">
    <cfRule type="containsText" dxfId="60" priority="2" operator="containsText" text="Maximální">
      <formula>NOT(ISERROR(SEARCH("Maximální",E94)))</formula>
    </cfRule>
  </conditionalFormatting>
  <dataValidations count="6">
    <dataValidation allowBlank="1" sqref="D10 D12:D13" xr:uid="{A27146D4-9AE5-4D6C-A464-BBBCAD86434C}"/>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808B624F-EF62-4789-99BA-5D40E0027FA8}">
      <formula1>IF($G$87="",$G$86,$G$67)</formula1>
    </dataValidation>
    <dataValidation allowBlank="1" showInputMessage="1" showErrorMessage="1" prompt="Náklady na subdodávky jsou omezeny 20 % z celkových uznaných nákladů na projekt." sqref="E62" xr:uid="{C8B18C54-4628-48FC-B5A9-D256989B872F}"/>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6F208D01-5147-4C63-8968-9C31FFC51274}">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C1F60BBC-2A0A-42D8-A823-57D6654378E7}">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396A4C7A-26C0-41E3-87E9-BDC0D677215A}">
      <formula1>IF($H$87="",$H$86,$H$67)</formula1>
    </dataValidation>
  </dataValidations>
  <hyperlinks>
    <hyperlink ref="B57" r:id="rId1" xr:uid="{9E7EB424-772A-4F71-83F7-EECAC6B2BF0D}"/>
  </hyperlinks>
  <pageMargins left="0.7" right="0.7" top="0.78740157499999996" bottom="0.78740157499999996" header="0" footer="0"/>
  <pageSetup paperSize="9" orientation="landscape" r:id="rId2"/>
  <ignoredErrors>
    <ignoredError sqref="E67 G67" formulaRange="1"/>
    <ignoredError sqref="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12" id="{0CE52532-56D1-4771-AC8E-7DD543DC4805}">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1" id="{53D88E28-8E06-4A1B-99A1-721C4A8BA0DC}">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10" id="{D599ED0A-2DC4-4F91-84EE-B9E523AEE3AD}">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Neplatná hodnota" error="Vyberte prosím některou z možností rozevíracího seznamu." prompt="Vyberte z možností rozevíracího seznamu." xr:uid="{00000000-0002-0000-0500-000002000000}">
          <x14:formula1>
            <xm:f>číselníky!$Z$15:$Z$17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1926C73E-0784-4EE0-9BE3-349A75BCDC93}">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9CC8E260-61F8-4653-B1D5-9D9E410453F8}">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D2EE-9173-423E-A6AF-45C0DC7CD8DC}">
  <sheetPr>
    <tabColor rgb="FFF8F8F8"/>
    <pageSetUpPr fitToPage="1"/>
  </sheetPr>
  <dimension ref="A1:M1032"/>
  <sheetViews>
    <sheetView showGridLines="0" showRowColHeaders="0" zoomScaleNormal="100" workbookViewId="0"/>
  </sheetViews>
  <sheetFormatPr defaultColWidth="14.42578125" defaultRowHeight="15" customHeight="1"/>
  <cols>
    <col min="1" max="1" width="5.5703125" style="83" customWidth="1"/>
    <col min="2" max="2" width="51.42578125" style="83" customWidth="1"/>
    <col min="3" max="3" width="2.85546875" style="83" customWidth="1"/>
    <col min="4" max="4" width="22.5703125" style="83" customWidth="1"/>
    <col min="5" max="8" width="21.5703125" style="83" customWidth="1"/>
    <col min="9" max="9" width="24" style="83" customWidth="1"/>
    <col min="10" max="10" width="26" style="83" customWidth="1"/>
    <col min="11" max="11" width="8.7109375" style="83" customWidth="1"/>
    <col min="12" max="12" width="14.28515625" style="83" hidden="1" customWidth="1"/>
    <col min="13" max="16384" width="14.42578125" style="83"/>
  </cols>
  <sheetData>
    <row r="1" spans="1:12" ht="15" customHeight="1">
      <c r="A1" s="149"/>
      <c r="B1" s="252"/>
      <c r="C1" s="252"/>
      <c r="D1" s="252"/>
      <c r="E1" s="252"/>
      <c r="F1" s="252"/>
      <c r="G1" s="252"/>
      <c r="H1" s="252"/>
      <c r="I1" s="252"/>
      <c r="J1" s="252"/>
      <c r="K1" s="252"/>
      <c r="L1" s="252"/>
    </row>
    <row r="2" spans="1:12" ht="21.75" customHeight="1">
      <c r="B2" s="252"/>
      <c r="C2" s="252"/>
      <c r="D2" s="252"/>
      <c r="E2" s="252"/>
      <c r="F2" s="252"/>
      <c r="G2" s="252"/>
      <c r="H2" s="252"/>
      <c r="I2" s="252"/>
      <c r="J2" s="252"/>
      <c r="K2" s="252"/>
      <c r="L2" s="252"/>
    </row>
    <row r="3" spans="1:12" ht="18" customHeight="1">
      <c r="B3" s="695" t="s">
        <v>1042</v>
      </c>
      <c r="C3" s="695"/>
      <c r="D3" s="695"/>
      <c r="E3" s="695"/>
      <c r="F3" s="695"/>
      <c r="G3" s="695"/>
      <c r="H3" s="486"/>
      <c r="I3" s="486"/>
      <c r="J3" s="486"/>
      <c r="K3" s="486"/>
      <c r="L3" s="252"/>
    </row>
    <row r="4" spans="1:12" ht="15.75" customHeight="1">
      <c r="B4" s="488"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487"/>
      <c r="D4" s="206"/>
      <c r="E4" s="206"/>
      <c r="F4" s="206"/>
      <c r="G4" s="206"/>
      <c r="H4" s="206"/>
      <c r="I4" s="206"/>
      <c r="J4" s="206"/>
      <c r="K4" s="206"/>
      <c r="L4" s="206"/>
    </row>
    <row r="5" spans="1:12" ht="15.75" customHeight="1">
      <c r="B5" s="151"/>
      <c r="C5" s="151"/>
      <c r="D5" s="206"/>
      <c r="E5" s="206"/>
      <c r="F5" s="206"/>
      <c r="G5" s="206"/>
      <c r="H5" s="206"/>
      <c r="I5" s="206"/>
      <c r="J5" s="206"/>
      <c r="K5" s="206"/>
      <c r="L5" s="206"/>
    </row>
    <row r="6" spans="1:12" ht="24.6" customHeight="1">
      <c r="B6" s="626" t="s">
        <v>1045</v>
      </c>
      <c r="C6" s="627"/>
      <c r="D6" s="627"/>
      <c r="E6" s="627"/>
      <c r="F6" s="627"/>
      <c r="G6" s="627"/>
      <c r="H6" s="627"/>
      <c r="I6" s="627"/>
      <c r="J6" s="627"/>
      <c r="K6" s="627"/>
      <c r="L6" s="466"/>
    </row>
    <row r="7" spans="1:12" ht="15.75" customHeight="1">
      <c r="B7" s="151"/>
      <c r="C7" s="151"/>
      <c r="D7" s="152"/>
      <c r="E7" s="152"/>
      <c r="F7" s="152"/>
      <c r="G7" s="152"/>
      <c r="H7" s="152"/>
      <c r="I7" s="152"/>
      <c r="J7" s="152"/>
      <c r="K7" s="152"/>
      <c r="L7" s="152"/>
    </row>
    <row r="8" spans="1:12" ht="15.75" customHeight="1">
      <c r="B8" s="153" t="s">
        <v>1164</v>
      </c>
      <c r="C8" s="151"/>
      <c r="D8" s="693" t="str">
        <f>IF('Identifikační údaje'!D25&lt;=1,"",IF('Další účastník 1'!D15="","Chybí doplnit obchodní jméno na listu Další účastník 1",číselníky!Y10))</f>
        <v>Chybí doplnit obchodní jméno na listu Další účastník 1</v>
      </c>
      <c r="E8" s="693"/>
      <c r="F8" s="693"/>
      <c r="G8" s="154"/>
      <c r="H8" s="489"/>
      <c r="I8" s="155"/>
      <c r="J8" s="155"/>
      <c r="K8" s="155"/>
      <c r="L8" s="155"/>
    </row>
    <row r="9" spans="1:12" ht="15.75" customHeight="1">
      <c r="B9" s="151"/>
      <c r="C9" s="151"/>
      <c r="D9" s="156"/>
      <c r="E9" s="155"/>
      <c r="F9" s="155"/>
      <c r="G9" s="155"/>
      <c r="H9" s="155"/>
      <c r="I9" s="155"/>
      <c r="J9" s="155"/>
      <c r="K9" s="155"/>
      <c r="L9" s="155"/>
    </row>
    <row r="10" spans="1:12" ht="15.75" customHeight="1">
      <c r="B10" s="215" t="s">
        <v>764</v>
      </c>
      <c r="C10" s="158"/>
      <c r="D10" s="156"/>
      <c r="E10" s="156"/>
      <c r="F10" s="696"/>
      <c r="G10" s="697"/>
      <c r="H10" s="697"/>
      <c r="I10" s="159"/>
      <c r="J10" s="159"/>
      <c r="K10" s="159"/>
      <c r="L10" s="159"/>
    </row>
    <row r="11" spans="1:12" ht="11.45" customHeight="1">
      <c r="B11" s="160"/>
      <c r="C11" s="160"/>
      <c r="D11" s="160"/>
      <c r="E11" s="160"/>
      <c r="F11" s="160"/>
      <c r="G11" s="160"/>
      <c r="H11" s="160"/>
      <c r="I11" s="160"/>
      <c r="J11" s="160"/>
      <c r="K11" s="160"/>
      <c r="L11" s="160"/>
    </row>
    <row r="12" spans="1:12" ht="15.6" customHeight="1">
      <c r="B12" s="162" t="s">
        <v>223</v>
      </c>
      <c r="C12" s="160"/>
      <c r="D12" s="737" t="str">
        <f>IF('Další účastník 1'!$D$19="Vyberte možnost:","Chybí doplnit na listu Další účastník 1",číselníky!X15)</f>
        <v>Chybí doplnit na listu Další účastník 1</v>
      </c>
      <c r="E12" s="737"/>
      <c r="F12" s="160"/>
      <c r="G12" s="160"/>
      <c r="H12" s="160"/>
      <c r="I12" s="160"/>
      <c r="J12" s="160"/>
      <c r="K12" s="160"/>
      <c r="L12" s="160"/>
    </row>
    <row r="13" spans="1:12" ht="15.6" customHeight="1">
      <c r="B13" s="162"/>
      <c r="C13" s="160"/>
      <c r="D13" s="162"/>
      <c r="E13" s="161"/>
      <c r="F13" s="160"/>
      <c r="G13" s="160"/>
      <c r="H13" s="160"/>
      <c r="I13" s="160"/>
      <c r="J13" s="160"/>
      <c r="K13" s="160"/>
      <c r="L13" s="160"/>
    </row>
    <row r="14" spans="1:12" ht="15.6" customHeight="1">
      <c r="B14" s="698" t="s">
        <v>763</v>
      </c>
      <c r="C14" s="160"/>
      <c r="D14" s="736"/>
      <c r="E14" s="701" t="str">
        <f>IF('Identifikační údaje'!D25="Vyberte možnost:","",IF('Identifikační údaje'!D25&lt;=1,"",IF(D14="","     Nevyplněno","")))</f>
        <v/>
      </c>
      <c r="F14" s="702"/>
      <c r="G14" s="160"/>
      <c r="H14" s="160"/>
      <c r="I14" s="160"/>
      <c r="J14" s="160"/>
      <c r="K14" s="160"/>
      <c r="L14" s="160"/>
    </row>
    <row r="15" spans="1:12" ht="15.6" customHeight="1">
      <c r="B15" s="698"/>
      <c r="C15" s="160"/>
      <c r="D15" s="700"/>
      <c r="E15" s="701"/>
      <c r="F15" s="702"/>
      <c r="G15" s="160"/>
      <c r="H15" s="160"/>
      <c r="I15" s="160"/>
      <c r="J15" s="160"/>
      <c r="K15" s="160"/>
      <c r="L15" s="160"/>
    </row>
    <row r="16" spans="1:12" ht="10.9" customHeight="1">
      <c r="B16" s="474"/>
      <c r="C16" s="160"/>
      <c r="D16" s="474"/>
      <c r="E16" s="163"/>
      <c r="F16" s="160"/>
      <c r="G16" s="160"/>
      <c r="H16" s="160"/>
      <c r="I16" s="160"/>
      <c r="J16" s="160"/>
      <c r="K16" s="160"/>
      <c r="L16" s="160"/>
    </row>
    <row r="17" spans="2:12" ht="43.15" customHeight="1">
      <c r="B17" s="650" t="s">
        <v>1007</v>
      </c>
      <c r="C17" s="650"/>
      <c r="D17" s="650"/>
      <c r="E17" s="650"/>
      <c r="F17" s="650"/>
      <c r="G17" s="650"/>
      <c r="H17" s="650"/>
      <c r="I17" s="490"/>
      <c r="J17" s="490"/>
      <c r="K17" s="490"/>
      <c r="L17" s="490"/>
    </row>
    <row r="18" spans="2:12" ht="55.15" customHeight="1">
      <c r="B18" s="728" t="s">
        <v>1008</v>
      </c>
      <c r="C18" s="728"/>
      <c r="D18" s="728"/>
      <c r="E18" s="728"/>
      <c r="F18" s="728"/>
      <c r="G18" s="728"/>
      <c r="H18" s="728"/>
      <c r="I18" s="728"/>
      <c r="J18" s="728"/>
      <c r="K18" s="728"/>
      <c r="L18" s="728"/>
    </row>
    <row r="19" spans="2:12" s="47" customFormat="1" ht="3" customHeight="1">
      <c r="B19" s="165"/>
      <c r="C19" s="165"/>
      <c r="D19" s="165"/>
      <c r="E19" s="165"/>
      <c r="F19" s="165"/>
      <c r="G19" s="165"/>
      <c r="H19" s="165"/>
      <c r="I19" s="165"/>
      <c r="J19" s="165"/>
      <c r="K19" s="165"/>
      <c r="L19" s="165"/>
    </row>
    <row r="20" spans="2:12" ht="19.899999999999999" customHeight="1">
      <c r="B20" s="160"/>
      <c r="C20" s="160"/>
      <c r="D20" s="474"/>
      <c r="E20" s="160"/>
      <c r="F20" s="160"/>
      <c r="G20" s="160"/>
      <c r="H20" s="160"/>
      <c r="I20" s="160"/>
      <c r="J20" s="160"/>
      <c r="K20" s="160"/>
      <c r="L20" s="160"/>
    </row>
    <row r="21" spans="2:12" ht="71.45" customHeight="1">
      <c r="B21" s="703"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Prostředí pro život.
Každý zapojený český subjekt však musí respektovat maximální možnou míru podpory stanovenou Nařízením Evropské komise. Maximální výše podpory se odvíjí od kategorií činností (typů výzkumu) a kategorií účastníků (typ organizace), viz tabulka.</v>
      </c>
      <c r="C21" s="160"/>
      <c r="D21" s="167" t="s">
        <v>987</v>
      </c>
      <c r="E21" s="168" t="s">
        <v>758</v>
      </c>
      <c r="F21" s="169" t="s">
        <v>715</v>
      </c>
      <c r="G21" s="170" t="s">
        <v>759</v>
      </c>
      <c r="H21" s="171" t="s">
        <v>716</v>
      </c>
      <c r="I21" s="160"/>
      <c r="J21" s="160"/>
      <c r="K21" s="160"/>
      <c r="L21" s="160"/>
    </row>
    <row r="22" spans="2:12" ht="30.75" customHeight="1">
      <c r="B22" s="703"/>
      <c r="C22" s="160"/>
      <c r="D22" s="172" t="s">
        <v>717</v>
      </c>
      <c r="E22" s="173">
        <v>0.7</v>
      </c>
      <c r="F22" s="173">
        <v>0.45</v>
      </c>
      <c r="G22" s="173">
        <v>0.8</v>
      </c>
      <c r="H22" s="174">
        <v>0.6</v>
      </c>
      <c r="I22" s="160"/>
      <c r="J22" s="160"/>
      <c r="K22" s="160"/>
      <c r="L22" s="160"/>
    </row>
    <row r="23" spans="2:12" ht="30.75" customHeight="1">
      <c r="B23" s="160"/>
      <c r="C23" s="160"/>
      <c r="D23" s="172" t="s">
        <v>718</v>
      </c>
      <c r="E23" s="175">
        <v>0.6</v>
      </c>
      <c r="F23" s="175">
        <v>0.35</v>
      </c>
      <c r="G23" s="175">
        <v>0.75</v>
      </c>
      <c r="H23" s="176">
        <v>0.5</v>
      </c>
      <c r="I23" s="160"/>
      <c r="J23" s="160"/>
      <c r="K23" s="160"/>
      <c r="L23" s="160"/>
    </row>
    <row r="24" spans="2:12" ht="30.75" customHeight="1">
      <c r="B24" s="160"/>
      <c r="C24" s="160"/>
      <c r="D24" s="177" t="s">
        <v>719</v>
      </c>
      <c r="E24" s="173">
        <v>0.5</v>
      </c>
      <c r="F24" s="173">
        <v>0.25</v>
      </c>
      <c r="G24" s="173">
        <v>0.65</v>
      </c>
      <c r="H24" s="174">
        <v>0.4</v>
      </c>
      <c r="I24" s="160"/>
      <c r="J24" s="160"/>
      <c r="K24" s="160"/>
      <c r="L24" s="160"/>
    </row>
    <row r="25" spans="2:12" ht="30.75" customHeight="1">
      <c r="B25" s="160"/>
      <c r="C25" s="160"/>
      <c r="D25" s="178" t="s">
        <v>720</v>
      </c>
      <c r="E25" s="179">
        <v>1</v>
      </c>
      <c r="F25" s="179">
        <v>1</v>
      </c>
      <c r="G25" s="179">
        <v>1</v>
      </c>
      <c r="H25" s="180">
        <v>1</v>
      </c>
      <c r="I25" s="160"/>
      <c r="J25" s="160"/>
      <c r="K25" s="160"/>
      <c r="L25" s="160"/>
    </row>
    <row r="26" spans="2:12" ht="13.15" customHeight="1">
      <c r="B26" s="160"/>
      <c r="C26" s="160"/>
      <c r="D26" s="181"/>
      <c r="E26" s="182"/>
      <c r="F26" s="182"/>
      <c r="G26" s="182"/>
      <c r="H26" s="182"/>
      <c r="I26" s="160"/>
      <c r="J26" s="160"/>
      <c r="K26" s="160"/>
      <c r="L26" s="160"/>
    </row>
    <row r="27" spans="2:12" ht="31.15" customHeight="1">
      <c r="B27" s="183"/>
      <c r="C27" s="160"/>
      <c r="D27" s="184" t="s">
        <v>762</v>
      </c>
      <c r="E27" s="185">
        <f>IF($D$12="",0,IF($D$12="Chybí doplnit na listu Další účastník 1",0,IF($D$14="ANO",číselníky!AF6,číselníky!AF8)))</f>
        <v>0</v>
      </c>
      <c r="F27" s="186">
        <f>IF($D$12="",0,IF($D$12="Chybí doplnit na listu Další účastník 1",0,IF($D$14="ANO",číselníky!AG6,číselníky!AG8)))</f>
        <v>0</v>
      </c>
      <c r="G27" s="694" t="s">
        <v>765</v>
      </c>
      <c r="H27" s="694"/>
      <c r="I27" s="187"/>
      <c r="J27" s="187"/>
      <c r="K27" s="160"/>
      <c r="L27" s="160"/>
    </row>
    <row r="28" spans="2:12" ht="9.6" customHeight="1">
      <c r="B28" s="160"/>
      <c r="C28" s="160"/>
      <c r="D28" s="160"/>
      <c r="E28" s="188"/>
      <c r="F28" s="188"/>
      <c r="G28" s="188"/>
      <c r="H28" s="160"/>
      <c r="I28" s="160"/>
      <c r="J28" s="160"/>
      <c r="K28" s="160"/>
      <c r="L28" s="160"/>
    </row>
    <row r="29" spans="2:12" s="47" customFormat="1" ht="15.6" customHeight="1">
      <c r="B29" s="189"/>
      <c r="C29" s="189"/>
      <c r="D29" s="189"/>
      <c r="E29" s="189"/>
      <c r="F29" s="189"/>
      <c r="G29" s="189"/>
      <c r="H29" s="189"/>
      <c r="I29" s="189"/>
      <c r="J29" s="189"/>
      <c r="K29" s="159"/>
      <c r="L29" s="159"/>
    </row>
    <row r="30" spans="2:12" ht="15.75" customHeight="1">
      <c r="B30" s="690" t="str">
        <f>"Maximální míra podpory dle programu "&amp;číselníky!AF44</f>
        <v>Maximální míra podpory dle programu Prostředí pro život</v>
      </c>
      <c r="C30" s="691"/>
      <c r="D30" s="692"/>
      <c r="E30" s="152"/>
      <c r="F30" s="152"/>
      <c r="G30" s="152"/>
      <c r="H30" s="152"/>
      <c r="I30" s="152"/>
      <c r="J30" s="152"/>
      <c r="K30" s="152"/>
      <c r="L30" s="152"/>
    </row>
    <row r="31" spans="2:12" ht="9" customHeight="1">
      <c r="B31" s="191"/>
      <c r="C31" s="192"/>
      <c r="D31" s="160"/>
      <c r="E31" s="160"/>
      <c r="F31" s="160"/>
      <c r="G31" s="160"/>
      <c r="H31" s="160"/>
      <c r="I31" s="160"/>
      <c r="J31" s="160"/>
      <c r="K31" s="160"/>
      <c r="L31" s="160"/>
    </row>
    <row r="32" spans="2:12" ht="31.15" customHeight="1">
      <c r="B32" s="166" t="s">
        <v>989</v>
      </c>
      <c r="C32" s="160"/>
      <c r="D32" s="184" t="s">
        <v>1186</v>
      </c>
      <c r="E32" s="193">
        <f>'Finanční plán hl. uchazeče'!E32</f>
        <v>0.85</v>
      </c>
      <c r="F32" s="194"/>
      <c r="G32" s="160"/>
      <c r="H32" s="160"/>
      <c r="I32" s="160"/>
      <c r="J32" s="160"/>
      <c r="K32" s="160"/>
      <c r="L32" s="160"/>
    </row>
    <row r="33" spans="2:12" s="47" customFormat="1" ht="15.6" customHeight="1">
      <c r="B33" s="195"/>
      <c r="C33" s="195"/>
      <c r="D33" s="195"/>
      <c r="E33" s="195"/>
      <c r="F33" s="195"/>
      <c r="G33" s="195"/>
      <c r="H33" s="195"/>
      <c r="I33" s="195"/>
      <c r="J33" s="195"/>
      <c r="K33" s="160"/>
      <c r="L33" s="160"/>
    </row>
    <row r="34" spans="2:12" s="47" customFormat="1" ht="15.6" customHeight="1">
      <c r="B34" s="189"/>
      <c r="C34" s="189"/>
      <c r="D34" s="189"/>
      <c r="E34" s="189"/>
      <c r="F34" s="189"/>
      <c r="G34" s="189"/>
      <c r="H34" s="189"/>
      <c r="I34" s="189"/>
      <c r="J34" s="189"/>
      <c r="K34" s="159"/>
      <c r="L34" s="159"/>
    </row>
    <row r="35" spans="2:12" ht="15.75" customHeight="1">
      <c r="B35" s="215" t="s">
        <v>779</v>
      </c>
      <c r="C35" s="190"/>
      <c r="D35" s="152"/>
      <c r="E35" s="152"/>
      <c r="F35" s="152"/>
      <c r="G35" s="152"/>
      <c r="H35" s="152"/>
      <c r="I35" s="152"/>
      <c r="J35" s="152"/>
      <c r="K35" s="152"/>
      <c r="L35" s="152"/>
    </row>
    <row r="36" spans="2:12" ht="6" customHeight="1">
      <c r="B36" s="191"/>
      <c r="C36" s="192"/>
      <c r="D36" s="160"/>
      <c r="E36" s="160"/>
      <c r="F36" s="160"/>
      <c r="G36" s="160"/>
      <c r="H36" s="160"/>
      <c r="I36" s="160"/>
      <c r="J36" s="160"/>
      <c r="K36" s="160"/>
      <c r="L36" s="160"/>
    </row>
    <row r="37" spans="2:12" ht="60.6" customHeight="1">
      <c r="B37" s="650" t="s">
        <v>1009</v>
      </c>
      <c r="C37" s="650"/>
      <c r="D37" s="650"/>
      <c r="E37" s="650"/>
      <c r="F37" s="650"/>
      <c r="G37" s="650"/>
      <c r="H37" s="164"/>
      <c r="I37" s="196"/>
      <c r="J37" s="196"/>
      <c r="K37" s="196"/>
      <c r="L37" s="196"/>
    </row>
    <row r="38" spans="2:12" ht="15" customHeight="1">
      <c r="B38" s="725" t="s">
        <v>1217</v>
      </c>
      <c r="C38" s="725"/>
      <c r="D38" s="725"/>
      <c r="E38" s="725"/>
      <c r="F38" s="725"/>
      <c r="G38" s="725"/>
      <c r="H38" s="561"/>
      <c r="I38" s="164"/>
      <c r="J38" s="196"/>
      <c r="K38" s="196"/>
      <c r="L38" s="196"/>
    </row>
    <row r="39" spans="2:12" ht="15.75" customHeight="1">
      <c r="B39" s="160"/>
      <c r="C39" s="160"/>
      <c r="D39" s="160"/>
      <c r="E39" s="188"/>
      <c r="F39" s="188"/>
      <c r="G39" s="188"/>
      <c r="H39" s="160"/>
      <c r="I39" s="160"/>
      <c r="J39" s="160"/>
      <c r="K39" s="160"/>
      <c r="L39" s="160"/>
    </row>
    <row r="40" spans="2:12" ht="15.75" customHeight="1">
      <c r="B40" s="677" t="s">
        <v>721</v>
      </c>
      <c r="C40" s="678"/>
      <c r="D40" s="423" t="s">
        <v>722</v>
      </c>
      <c r="E40" s="423" t="s">
        <v>766</v>
      </c>
      <c r="F40" s="423" t="s">
        <v>767</v>
      </c>
      <c r="G40" s="423" t="s">
        <v>768</v>
      </c>
      <c r="H40" s="425" t="s">
        <v>1194</v>
      </c>
      <c r="I40" s="160"/>
      <c r="J40" s="160"/>
      <c r="K40" s="160"/>
      <c r="L40" s="160"/>
    </row>
    <row r="41" spans="2:12" ht="21" customHeight="1">
      <c r="B41" s="681" t="s">
        <v>760</v>
      </c>
      <c r="C41" s="682"/>
      <c r="D41" s="197" t="s">
        <v>723</v>
      </c>
      <c r="E41" s="527"/>
      <c r="F41" s="527"/>
      <c r="G41" s="546"/>
      <c r="H41" s="548"/>
      <c r="I41" s="160"/>
      <c r="J41" s="160"/>
      <c r="K41" s="160"/>
      <c r="L41" s="160"/>
    </row>
    <row r="42" spans="2:12" ht="21.6" customHeight="1">
      <c r="B42" s="683" t="s">
        <v>985</v>
      </c>
      <c r="C42" s="684"/>
      <c r="D42" s="220" t="s">
        <v>723</v>
      </c>
      <c r="E42" s="433">
        <f t="shared" ref="E42:H42" si="0">1-E41</f>
        <v>1</v>
      </c>
      <c r="F42" s="433">
        <f t="shared" si="0"/>
        <v>1</v>
      </c>
      <c r="G42" s="434">
        <f t="shared" si="0"/>
        <v>1</v>
      </c>
      <c r="H42" s="434">
        <f t="shared" si="0"/>
        <v>1</v>
      </c>
      <c r="I42" s="160"/>
      <c r="J42" s="160"/>
      <c r="K42" s="160"/>
      <c r="L42" s="160"/>
    </row>
    <row r="43" spans="2:12" ht="18.600000000000001" customHeight="1">
      <c r="B43" s="160"/>
      <c r="C43" s="160"/>
      <c r="D43" s="160"/>
      <c r="E43" s="188"/>
      <c r="F43" s="188"/>
      <c r="G43" s="188"/>
      <c r="H43" s="188"/>
      <c r="I43" s="160"/>
      <c r="J43" s="160"/>
      <c r="K43" s="160"/>
      <c r="L43" s="160"/>
    </row>
    <row r="44" spans="2:12" s="424" customFormat="1" ht="15.75" customHeight="1">
      <c r="B44" s="677" t="s">
        <v>721</v>
      </c>
      <c r="C44" s="678"/>
      <c r="D44" s="423" t="s">
        <v>722</v>
      </c>
      <c r="E44" s="423" t="s">
        <v>766</v>
      </c>
      <c r="F44" s="423" t="s">
        <v>767</v>
      </c>
      <c r="G44" s="423" t="s">
        <v>768</v>
      </c>
      <c r="H44" s="423" t="s">
        <v>1194</v>
      </c>
      <c r="I44" s="428"/>
      <c r="J44" s="428"/>
      <c r="K44" s="428"/>
      <c r="L44" s="428"/>
    </row>
    <row r="45" spans="2:12" ht="21" customHeight="1">
      <c r="B45" s="685" t="s">
        <v>770</v>
      </c>
      <c r="C45" s="686"/>
      <c r="D45" s="200" t="s">
        <v>729</v>
      </c>
      <c r="E45" s="484">
        <f>E$41*E$67</f>
        <v>0</v>
      </c>
      <c r="F45" s="484">
        <f>F$41*F$67</f>
        <v>0</v>
      </c>
      <c r="G45" s="484">
        <f>G$41*G$67</f>
        <v>0</v>
      </c>
      <c r="H45" s="484">
        <f>H$41*H$67</f>
        <v>0</v>
      </c>
      <c r="I45" s="160"/>
      <c r="J45" s="160"/>
      <c r="K45" s="160"/>
      <c r="L45" s="160"/>
    </row>
    <row r="46" spans="2:12" ht="21" customHeight="1">
      <c r="B46" s="683" t="s">
        <v>771</v>
      </c>
      <c r="C46" s="684"/>
      <c r="D46" s="431" t="s">
        <v>729</v>
      </c>
      <c r="E46" s="432">
        <f>E$42*E$67</f>
        <v>0</v>
      </c>
      <c r="F46" s="432">
        <f>F$42*F$67</f>
        <v>0</v>
      </c>
      <c r="G46" s="432">
        <f>G$42*G$67</f>
        <v>0</v>
      </c>
      <c r="H46" s="432">
        <f>H$42*H$67</f>
        <v>0</v>
      </c>
      <c r="I46" s="160"/>
      <c r="J46" s="160"/>
      <c r="K46" s="160"/>
      <c r="L46" s="160"/>
    </row>
    <row r="47" spans="2:12" ht="12.75">
      <c r="B47" s="160"/>
      <c r="C47" s="160"/>
      <c r="D47" s="160"/>
      <c r="E47" s="188"/>
      <c r="F47" s="188"/>
      <c r="G47" s="188"/>
      <c r="H47" s="160"/>
      <c r="I47" s="160"/>
      <c r="J47" s="160"/>
      <c r="K47" s="160"/>
      <c r="L47" s="160"/>
    </row>
    <row r="48" spans="2:12" ht="15.75" customHeight="1">
      <c r="B48" s="201"/>
      <c r="C48" s="201"/>
      <c r="D48" s="201"/>
      <c r="E48" s="202"/>
      <c r="F48" s="203"/>
      <c r="G48" s="204"/>
      <c r="H48" s="205"/>
      <c r="I48" s="206"/>
      <c r="J48" s="206"/>
      <c r="K48" s="206"/>
      <c r="L48" s="206"/>
    </row>
    <row r="49" spans="1:12" ht="16.899999999999999" customHeight="1">
      <c r="B49" s="157" t="s">
        <v>727</v>
      </c>
      <c r="C49" s="207"/>
      <c r="D49" s="429" t="s">
        <v>26</v>
      </c>
      <c r="E49" s="208" t="str">
        <f>IF(D49="Vyberte možnost:","     Nevyplněno","")</f>
        <v xml:space="preserve">     Nevyplněno</v>
      </c>
      <c r="F49" s="152"/>
      <c r="G49" s="152"/>
      <c r="H49" s="152"/>
      <c r="I49" s="152"/>
      <c r="J49" s="152"/>
      <c r="K49" s="152"/>
      <c r="L49" s="152"/>
    </row>
    <row r="50" spans="1:12" ht="4.9000000000000004" customHeight="1">
      <c r="B50" s="192"/>
      <c r="C50" s="192"/>
      <c r="D50" s="209"/>
      <c r="E50" s="160"/>
      <c r="F50" s="160"/>
      <c r="G50" s="160"/>
      <c r="H50" s="160"/>
      <c r="I50" s="160"/>
      <c r="J50" s="160"/>
      <c r="K50" s="160"/>
      <c r="L50" s="160"/>
    </row>
    <row r="51" spans="1:12" ht="17.25" customHeight="1">
      <c r="B51" s="739" t="s">
        <v>1057</v>
      </c>
      <c r="C51" s="739"/>
      <c r="D51" s="739"/>
      <c r="E51" s="739"/>
      <c r="F51" s="739"/>
      <c r="G51" s="739"/>
      <c r="H51" s="739"/>
      <c r="I51" s="160"/>
      <c r="J51" s="160"/>
      <c r="K51" s="160"/>
      <c r="L51" s="160"/>
    </row>
    <row r="52" spans="1:12" ht="27.75" customHeight="1">
      <c r="B52" s="650" t="s">
        <v>1058</v>
      </c>
      <c r="C52" s="650"/>
      <c r="D52" s="650"/>
      <c r="E52" s="650"/>
      <c r="F52" s="650"/>
      <c r="G52" s="650"/>
      <c r="H52" s="650"/>
      <c r="I52" s="195"/>
      <c r="J52" s="195"/>
      <c r="K52" s="195"/>
      <c r="L52" s="195"/>
    </row>
    <row r="53" spans="1:12" ht="42" customHeight="1">
      <c r="B53" s="650" t="s">
        <v>1189</v>
      </c>
      <c r="C53" s="650"/>
      <c r="D53" s="650"/>
      <c r="E53" s="650"/>
      <c r="F53" s="650"/>
      <c r="G53" s="650"/>
      <c r="H53" s="650"/>
      <c r="I53" s="195"/>
      <c r="J53" s="195"/>
      <c r="K53" s="195"/>
      <c r="L53" s="195"/>
    </row>
    <row r="54" spans="1:12" s="47" customFormat="1" ht="15.75" customHeight="1">
      <c r="B54" s="210"/>
      <c r="C54" s="211"/>
      <c r="D54" s="212"/>
      <c r="E54" s="212"/>
      <c r="F54" s="211"/>
      <c r="G54" s="211"/>
      <c r="H54" s="211"/>
      <c r="I54" s="213"/>
      <c r="J54" s="213"/>
      <c r="K54" s="214"/>
      <c r="L54" s="214"/>
    </row>
    <row r="55" spans="1:12" ht="15.75" customHeight="1">
      <c r="B55" s="215" t="s">
        <v>1012</v>
      </c>
      <c r="C55" s="207"/>
      <c r="D55" s="216"/>
      <c r="E55" s="216"/>
      <c r="F55" s="152"/>
      <c r="G55" s="152"/>
      <c r="H55" s="152"/>
      <c r="I55" s="152"/>
      <c r="J55" s="152"/>
      <c r="K55" s="152"/>
      <c r="L55" s="152"/>
    </row>
    <row r="56" spans="1:12" ht="4.1500000000000004" customHeight="1">
      <c r="B56" s="738"/>
      <c r="C56" s="738"/>
      <c r="D56" s="738"/>
      <c r="E56" s="738"/>
      <c r="F56" s="738"/>
      <c r="G56" s="738"/>
      <c r="H56" s="738"/>
      <c r="I56" s="738"/>
      <c r="J56" s="738"/>
      <c r="K56" s="738"/>
      <c r="L56" s="738"/>
    </row>
    <row r="57" spans="1:12" ht="23.45" customHeight="1">
      <c r="B57" s="218" t="s">
        <v>772</v>
      </c>
      <c r="C57" s="472"/>
      <c r="D57" s="472"/>
      <c r="E57" s="472"/>
      <c r="F57" s="472"/>
      <c r="G57" s="472"/>
      <c r="H57" s="472"/>
      <c r="I57" s="472"/>
      <c r="J57" s="533"/>
      <c r="K57" s="472"/>
      <c r="L57" s="472"/>
    </row>
    <row r="58" spans="1:12" ht="15.75" customHeight="1">
      <c r="B58" s="680" t="s">
        <v>1125</v>
      </c>
      <c r="C58" s="680"/>
      <c r="D58" s="680"/>
      <c r="E58" s="680"/>
      <c r="F58" s="680"/>
      <c r="G58" s="680"/>
      <c r="H58" s="680"/>
      <c r="I58" s="680"/>
      <c r="J58" s="680"/>
      <c r="K58" s="680"/>
      <c r="L58" s="680"/>
    </row>
    <row r="59" spans="1:12" ht="10.9" customHeight="1">
      <c r="B59" s="160"/>
      <c r="C59" s="160"/>
      <c r="D59" s="160"/>
      <c r="E59" s="160"/>
      <c r="F59" s="160"/>
      <c r="G59" s="160"/>
      <c r="H59" s="160"/>
      <c r="I59" s="160"/>
      <c r="J59" s="160"/>
      <c r="K59" s="160"/>
      <c r="L59" s="160"/>
    </row>
    <row r="60" spans="1:12" s="424" customFormat="1" ht="20.100000000000001" customHeight="1">
      <c r="A60" s="430"/>
      <c r="B60" s="677" t="s">
        <v>721</v>
      </c>
      <c r="C60" s="678"/>
      <c r="D60" s="423" t="s">
        <v>722</v>
      </c>
      <c r="E60" s="423" t="s">
        <v>766</v>
      </c>
      <c r="F60" s="423" t="s">
        <v>767</v>
      </c>
      <c r="G60" s="423" t="s">
        <v>768</v>
      </c>
      <c r="H60" s="426" t="s">
        <v>1194</v>
      </c>
      <c r="I60" s="532" t="s">
        <v>724</v>
      </c>
      <c r="J60" s="537"/>
      <c r="K60" s="428"/>
      <c r="L60" s="491"/>
    </row>
    <row r="61" spans="1:12" ht="21" customHeight="1">
      <c r="A61" s="92"/>
      <c r="B61" s="681" t="s">
        <v>725</v>
      </c>
      <c r="C61" s="682"/>
      <c r="D61" s="219" t="s">
        <v>729</v>
      </c>
      <c r="E61" s="528"/>
      <c r="F61" s="528"/>
      <c r="G61" s="528"/>
      <c r="H61" s="528"/>
      <c r="I61" s="485">
        <f>SUM(E61:H61)</f>
        <v>0</v>
      </c>
      <c r="J61" s="537"/>
      <c r="K61" s="160"/>
      <c r="L61" s="475"/>
    </row>
    <row r="62" spans="1:12" ht="21" customHeight="1">
      <c r="A62" s="92"/>
      <c r="B62" s="683" t="s">
        <v>726</v>
      </c>
      <c r="C62" s="684"/>
      <c r="D62" s="220" t="s">
        <v>729</v>
      </c>
      <c r="E62" s="528"/>
      <c r="F62" s="528"/>
      <c r="G62" s="528"/>
      <c r="H62" s="528"/>
      <c r="I62" s="485">
        <f t="shared" ref="I62:I65" si="1">SUM(E62:H62)</f>
        <v>0</v>
      </c>
      <c r="J62" s="537"/>
      <c r="K62" s="160"/>
      <c r="L62" s="475"/>
    </row>
    <row r="63" spans="1:12" ht="21" customHeight="1">
      <c r="A63" s="92"/>
      <c r="B63" s="708" t="s">
        <v>728</v>
      </c>
      <c r="C63" s="709"/>
      <c r="D63" s="221" t="s">
        <v>729</v>
      </c>
      <c r="E63" s="528"/>
      <c r="F63" s="528"/>
      <c r="G63" s="528"/>
      <c r="H63" s="528"/>
      <c r="I63" s="485">
        <f t="shared" si="1"/>
        <v>0</v>
      </c>
      <c r="J63" s="537"/>
      <c r="K63" s="160"/>
      <c r="L63" s="475"/>
    </row>
    <row r="64" spans="1:12" ht="21" customHeight="1">
      <c r="A64" s="92"/>
      <c r="B64" s="704" t="s">
        <v>1188</v>
      </c>
      <c r="C64" s="705"/>
      <c r="D64" s="220" t="s">
        <v>729</v>
      </c>
      <c r="E64" s="528"/>
      <c r="F64" s="528"/>
      <c r="G64" s="528"/>
      <c r="H64" s="528"/>
      <c r="I64" s="485">
        <f t="shared" si="1"/>
        <v>0</v>
      </c>
      <c r="J64" s="537"/>
      <c r="K64" s="160"/>
      <c r="L64" s="475"/>
    </row>
    <row r="65" spans="1:13" ht="21" customHeight="1">
      <c r="A65" s="92"/>
      <c r="B65" s="681" t="s">
        <v>731</v>
      </c>
      <c r="C65" s="682"/>
      <c r="D65" s="221" t="s">
        <v>729</v>
      </c>
      <c r="E65" s="528"/>
      <c r="F65" s="528"/>
      <c r="G65" s="528"/>
      <c r="H65" s="528"/>
      <c r="I65" s="485">
        <f t="shared" si="1"/>
        <v>0</v>
      </c>
      <c r="J65" s="537"/>
      <c r="K65" s="160"/>
      <c r="L65" s="475"/>
    </row>
    <row r="66" spans="1:13" s="47" customFormat="1" ht="3" customHeight="1">
      <c r="A66" s="109"/>
      <c r="B66" s="222"/>
      <c r="C66" s="223"/>
      <c r="D66" s="224"/>
      <c r="E66" s="225"/>
      <c r="F66" s="225"/>
      <c r="G66" s="225"/>
      <c r="H66" s="225"/>
      <c r="I66" s="226"/>
      <c r="J66" s="537"/>
      <c r="K66" s="160"/>
      <c r="L66" s="227"/>
    </row>
    <row r="67" spans="1:13" ht="18" customHeight="1" thickBot="1">
      <c r="A67" s="92"/>
      <c r="B67" s="706" t="s">
        <v>990</v>
      </c>
      <c r="C67" s="707"/>
      <c r="D67" s="228" t="s">
        <v>729</v>
      </c>
      <c r="E67" s="387">
        <f t="shared" ref="E67:I67" si="2">SUM(E61:E65)</f>
        <v>0</v>
      </c>
      <c r="F67" s="387">
        <f>SUM(F61:F65)</f>
        <v>0</v>
      </c>
      <c r="G67" s="387">
        <f t="shared" si="2"/>
        <v>0</v>
      </c>
      <c r="H67" s="387">
        <f t="shared" si="2"/>
        <v>0</v>
      </c>
      <c r="I67" s="388">
        <f t="shared" si="2"/>
        <v>0</v>
      </c>
      <c r="J67" s="537"/>
      <c r="K67" s="230"/>
      <c r="L67" s="475"/>
    </row>
    <row r="68" spans="1:13" ht="4.9000000000000004" customHeight="1" thickTop="1">
      <c r="A68" s="92"/>
      <c r="B68" s="230"/>
      <c r="C68" s="230"/>
      <c r="D68" s="230"/>
      <c r="E68" s="230"/>
      <c r="F68" s="230"/>
      <c r="G68" s="230"/>
      <c r="H68" s="230"/>
      <c r="I68" s="475"/>
      <c r="J68" s="537"/>
      <c r="K68" s="475"/>
      <c r="L68" s="475"/>
    </row>
    <row r="69" spans="1:13" ht="27.75" customHeight="1">
      <c r="A69" s="92"/>
      <c r="B69" s="230"/>
      <c r="C69" s="230"/>
      <c r="D69" s="230"/>
      <c r="E69" s="422" t="str">
        <f>IF($D$49="Flat rate 25 %",IF(E65&gt;SUM(E61+E63+E64)*0.25,"Výše nepřímých nákladů 
v daném roce překročena!",""),"")</f>
        <v/>
      </c>
      <c r="F69" s="422" t="str">
        <f>IF($D$49="Flat rate 25 %",IF(F65&gt;SUM(F61+F63+F64)*0.25,"Výše nepřímých nákladů
v daném roce překročena!",""),"")</f>
        <v/>
      </c>
      <c r="G69" s="422" t="str">
        <f>IF($D$49="Flat rate 25 %",IF(G65&gt;SUM(G61+G63+G64)*0.25,"Výše nepřímých nákladů 
v daném roce překročena!",""),"")</f>
        <v/>
      </c>
      <c r="H69" s="230"/>
      <c r="I69" s="713"/>
      <c r="J69" s="713"/>
      <c r="K69" s="713"/>
      <c r="L69" s="475"/>
    </row>
    <row r="70" spans="1:13" ht="5.45" customHeight="1">
      <c r="A70" s="36"/>
      <c r="B70" s="230"/>
      <c r="C70" s="230"/>
      <c r="D70" s="230"/>
      <c r="E70" s="230"/>
      <c r="F70" s="230"/>
      <c r="G70" s="230"/>
      <c r="H70" s="460"/>
      <c r="I70" s="475"/>
      <c r="J70" s="537"/>
      <c r="K70" s="475"/>
      <c r="L70" s="475"/>
    </row>
    <row r="71" spans="1:13" ht="20.45" customHeight="1">
      <c r="B71" s="232" t="s">
        <v>769</v>
      </c>
      <c r="C71" s="230"/>
      <c r="D71" s="729" t="str">
        <f>IF(I62=0,"  Není relevantní",IF(I62&lt;=0.2*(I67),"  Výše nákladů na subdodávky je v pořádku.","  Náklady na subdodávky překročily 20% z celkových uznaných nákladů."))</f>
        <v xml:space="preserve">  Není relevantní</v>
      </c>
      <c r="E71" s="721"/>
      <c r="F71" s="721"/>
      <c r="G71" s="721"/>
      <c r="H71" s="460"/>
      <c r="I71" s="475"/>
      <c r="J71" s="537"/>
      <c r="K71" s="475"/>
      <c r="L71" s="160"/>
    </row>
    <row r="72" spans="1:13" ht="9" customHeight="1">
      <c r="B72" s="232"/>
      <c r="C72" s="230"/>
      <c r="D72" s="477"/>
      <c r="E72" s="477"/>
      <c r="F72" s="477"/>
      <c r="G72" s="477"/>
      <c r="H72" s="460"/>
      <c r="I72" s="475"/>
      <c r="J72" s="537"/>
      <c r="K72" s="475"/>
      <c r="L72" s="160"/>
    </row>
    <row r="73" spans="1:13" ht="20.25" customHeight="1">
      <c r="B73" s="232" t="s">
        <v>1056</v>
      </c>
      <c r="C73" s="230"/>
      <c r="D73" s="717" t="str">
        <f>IF($D$49="Flat rate 25 %",IF(I65&gt;SUM(I61+I63+I64)*0.25,"  Výše nepřímých nákladů vykazovaných metodou flat rate 25 % překročena! Prosím opravte.","  Výše nepřímých nákladů je v pořádku."),"  Není relevantní")</f>
        <v xml:space="preserve">  Není relevantní</v>
      </c>
      <c r="E73" s="718"/>
      <c r="F73" s="718"/>
      <c r="G73" s="719"/>
      <c r="H73" s="460"/>
      <c r="I73" s="475"/>
      <c r="J73" s="537"/>
      <c r="K73" s="475"/>
      <c r="L73" s="160"/>
    </row>
    <row r="74" spans="1:13" ht="9" customHeight="1">
      <c r="B74" s="233"/>
      <c r="C74" s="230"/>
      <c r="D74" s="479"/>
      <c r="E74" s="479"/>
      <c r="F74" s="479"/>
      <c r="G74" s="230"/>
      <c r="H74" s="460"/>
      <c r="I74" s="475"/>
      <c r="J74" s="537"/>
      <c r="K74" s="475"/>
      <c r="L74" s="160"/>
    </row>
    <row r="75" spans="1:13" ht="13.15" customHeight="1">
      <c r="B75" s="728" t="s">
        <v>1173</v>
      </c>
      <c r="C75" s="728"/>
      <c r="D75" s="728"/>
      <c r="E75" s="728"/>
      <c r="F75" s="728"/>
      <c r="G75" s="728"/>
      <c r="H75" s="728"/>
      <c r="I75" s="728"/>
      <c r="J75" s="195"/>
      <c r="K75" s="195"/>
      <c r="L75" s="160"/>
    </row>
    <row r="76" spans="1:13" ht="12.75">
      <c r="B76" s="728"/>
      <c r="C76" s="728"/>
      <c r="D76" s="728"/>
      <c r="E76" s="728"/>
      <c r="F76" s="728"/>
      <c r="G76" s="728"/>
      <c r="H76" s="728"/>
      <c r="I76" s="728"/>
      <c r="J76" s="195"/>
      <c r="K76" s="160"/>
      <c r="L76" s="160"/>
    </row>
    <row r="77" spans="1:13" ht="4.5" customHeight="1">
      <c r="B77" s="541"/>
      <c r="C77" s="541"/>
      <c r="D77" s="541"/>
      <c r="E77" s="541"/>
      <c r="F77" s="541"/>
      <c r="G77" s="541"/>
      <c r="H77" s="541"/>
      <c r="I77" s="541"/>
      <c r="J77" s="195"/>
      <c r="K77" s="160"/>
      <c r="L77" s="160"/>
    </row>
    <row r="78" spans="1:13" ht="15.6" customHeight="1">
      <c r="B78" s="492" t="s">
        <v>1001</v>
      </c>
      <c r="C78" s="492"/>
      <c r="D78" s="492"/>
      <c r="E78" s="492"/>
      <c r="F78" s="492"/>
      <c r="G78" s="492"/>
      <c r="H78" s="492"/>
      <c r="I78" s="195"/>
      <c r="J78" s="195"/>
      <c r="K78" s="160"/>
      <c r="L78" s="160"/>
    </row>
    <row r="79" spans="1:13" ht="15.75" customHeight="1">
      <c r="B79" s="234"/>
      <c r="C79" s="234"/>
      <c r="D79" s="235"/>
      <c r="E79" s="236"/>
      <c r="F79" s="237"/>
      <c r="G79" s="237"/>
      <c r="H79" s="237"/>
      <c r="I79" s="238"/>
      <c r="J79" s="238"/>
      <c r="K79" s="237"/>
      <c r="L79" s="237"/>
    </row>
    <row r="80" spans="1:13" ht="15.75" customHeight="1">
      <c r="B80" s="215" t="s">
        <v>1011</v>
      </c>
      <c r="C80" s="190"/>
      <c r="D80" s="152"/>
      <c r="E80" s="152"/>
      <c r="F80" s="152"/>
      <c r="G80" s="152"/>
      <c r="H80" s="152"/>
      <c r="I80" s="152"/>
      <c r="J80" s="152"/>
      <c r="K80" s="152"/>
      <c r="L80" s="239"/>
      <c r="M80" s="29"/>
    </row>
    <row r="81" spans="2:13" ht="9" customHeight="1">
      <c r="B81" s="191"/>
      <c r="C81" s="192"/>
      <c r="D81" s="160"/>
      <c r="E81" s="160"/>
      <c r="F81" s="160"/>
      <c r="G81" s="160"/>
      <c r="H81" s="160"/>
      <c r="I81" s="160"/>
      <c r="J81" s="160"/>
      <c r="K81" s="160"/>
      <c r="L81" s="239"/>
      <c r="M81" s="29"/>
    </row>
    <row r="82" spans="2:13" ht="20.25" customHeight="1">
      <c r="B82" s="458" t="s">
        <v>1131</v>
      </c>
      <c r="C82" s="192"/>
      <c r="D82" s="160"/>
      <c r="E82" s="160"/>
      <c r="F82" s="160"/>
      <c r="G82" s="160"/>
      <c r="H82" s="160"/>
      <c r="I82" s="160"/>
      <c r="J82" s="160"/>
      <c r="K82" s="160"/>
      <c r="L82" s="460"/>
      <c r="M82" s="29"/>
    </row>
    <row r="83" spans="2:13" ht="28.5" customHeight="1">
      <c r="B83" s="72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Prostředí pro život.</v>
      </c>
      <c r="C83" s="720"/>
      <c r="D83" s="720"/>
      <c r="E83" s="720"/>
      <c r="F83" s="720"/>
      <c r="G83" s="720"/>
      <c r="H83" s="720"/>
      <c r="I83" s="160"/>
      <c r="J83" s="160"/>
      <c r="K83" s="160"/>
      <c r="L83" s="460"/>
      <c r="M83" s="29"/>
    </row>
    <row r="84" spans="2:13" ht="5.45" customHeight="1">
      <c r="B84" s="493"/>
      <c r="C84" s="192"/>
      <c r="D84" s="160"/>
      <c r="E84" s="160"/>
      <c r="F84" s="160"/>
      <c r="G84" s="160"/>
      <c r="H84" s="160"/>
      <c r="I84" s="160"/>
      <c r="J84" s="160"/>
      <c r="K84" s="160"/>
      <c r="L84" s="460"/>
      <c r="M84" s="29"/>
    </row>
    <row r="85" spans="2:13" s="424" customFormat="1" ht="20.100000000000001" customHeight="1">
      <c r="B85" s="677" t="s">
        <v>721</v>
      </c>
      <c r="C85" s="678"/>
      <c r="D85" s="423" t="s">
        <v>722</v>
      </c>
      <c r="E85" s="425" t="s">
        <v>766</v>
      </c>
      <c r="F85" s="426" t="s">
        <v>767</v>
      </c>
      <c r="G85" s="425" t="s">
        <v>768</v>
      </c>
      <c r="H85" s="425" t="s">
        <v>1194</v>
      </c>
      <c r="I85" s="427" t="s">
        <v>724</v>
      </c>
      <c r="J85" s="428"/>
      <c r="K85" s="428"/>
      <c r="L85" s="428"/>
    </row>
    <row r="86" spans="2:13" ht="34.5" customHeight="1">
      <c r="B86" s="714" t="s">
        <v>1044</v>
      </c>
      <c r="C86" s="715"/>
      <c r="D86" s="219" t="s">
        <v>729</v>
      </c>
      <c r="E86" s="382">
        <f>IF($D$12="VO - Výzkumná organizace",FLOOR((E67*$E$32),1),FLOOR(E67*(E41*$E$27+E42*$F$27),1))</f>
        <v>0</v>
      </c>
      <c r="F86" s="382">
        <f>IF($D$12="VO - Výzkumná organizace",FLOOR((F67*$E$32),1),FLOOR(F67*(F41*$E$27+F42*$F$27),1))</f>
        <v>0</v>
      </c>
      <c r="G86" s="382">
        <f>IF($D$12="VO - Výzkumná organizace",FLOOR((G67*$E$32),1),FLOOR(G67*(G41*$E$27+G42*$F$27),1))</f>
        <v>0</v>
      </c>
      <c r="H86" s="382">
        <f>IF($D$12="VO - Výzkumná organizace",FLOOR((H67*$E$32),1),FLOOR(H67*(H41*$E$27+H42*$F$27),1))</f>
        <v>0</v>
      </c>
      <c r="I86" s="383">
        <f>SUM(E86:H86)</f>
        <v>0</v>
      </c>
      <c r="J86" s="551"/>
      <c r="K86" s="359"/>
      <c r="L86" s="160"/>
    </row>
    <row r="87" spans="2:13" ht="34.5" customHeight="1">
      <c r="B87" s="710" t="str">
        <f>IF(FP_HÚ&lt;&gt;"VO - výzkumná organizace","","Maximální výše podpory pro výzkumnou organizaci
(při dodržení max. možné intenzity podpory na projekt")</f>
        <v/>
      </c>
      <c r="C87" s="711"/>
      <c r="D87" s="240" t="str">
        <f>IF(FP_HÚ&lt;&gt;"VO - výzkumná organizace","","€")</f>
        <v/>
      </c>
      <c r="E87" s="384" t="str">
        <f>IF(FP_HÚ&lt;&gt;"VO - výzkumná organizace","",PRODUCT(E67*$F$27))</f>
        <v/>
      </c>
      <c r="F87" s="384" t="str">
        <f>IF(FP_HÚ&lt;&gt;"VO - výzkumná organizace","",PRODUCT(F67*$F$27))</f>
        <v/>
      </c>
      <c r="G87" s="384" t="str">
        <f>IF(FP_HÚ&lt;&gt;"VO - výzkumná organizace","",PRODUCT(G67*$F$27))</f>
        <v/>
      </c>
      <c r="H87" s="384" t="str">
        <f>IF(FP_HÚ&lt;&gt;"VO - výzkumná organizace","",PRODUCT(H67*$F$27))</f>
        <v/>
      </c>
      <c r="I87" s="385" t="str">
        <f>IF(B87="","",SUM(E87:H87))</f>
        <v/>
      </c>
      <c r="J87" s="551"/>
      <c r="K87" s="359"/>
      <c r="L87" s="160"/>
    </row>
    <row r="88" spans="2:13" ht="21" customHeight="1">
      <c r="B88" s="726" t="s">
        <v>991</v>
      </c>
      <c r="C88" s="727"/>
      <c r="D88" s="241" t="s">
        <v>729</v>
      </c>
      <c r="E88" s="529"/>
      <c r="F88" s="529"/>
      <c r="G88" s="529"/>
      <c r="H88" s="529"/>
      <c r="I88" s="383">
        <f>SUM(E88:H88)</f>
        <v>0</v>
      </c>
      <c r="J88" s="359"/>
      <c r="K88" s="359"/>
      <c r="L88" s="160"/>
    </row>
    <row r="89" spans="2:13" ht="21" customHeight="1">
      <c r="B89" s="710" t="s">
        <v>1191</v>
      </c>
      <c r="C89" s="711"/>
      <c r="D89" s="242" t="s">
        <v>729</v>
      </c>
      <c r="E89" s="386">
        <f t="shared" ref="E89:H89" si="3">E90-E88</f>
        <v>0</v>
      </c>
      <c r="F89" s="386">
        <f t="shared" si="3"/>
        <v>0</v>
      </c>
      <c r="G89" s="386">
        <f t="shared" si="3"/>
        <v>0</v>
      </c>
      <c r="H89" s="386">
        <f t="shared" si="3"/>
        <v>0</v>
      </c>
      <c r="I89" s="385">
        <f>SUM(E89:H89)</f>
        <v>0</v>
      </c>
      <c r="J89" s="160"/>
      <c r="K89" s="160"/>
      <c r="L89" s="160"/>
    </row>
    <row r="90" spans="2:13" ht="21" customHeight="1">
      <c r="B90" s="726" t="s">
        <v>733</v>
      </c>
      <c r="C90" s="727"/>
      <c r="D90" s="241" t="s">
        <v>729</v>
      </c>
      <c r="E90" s="382">
        <f>E67</f>
        <v>0</v>
      </c>
      <c r="F90" s="382">
        <f>F67</f>
        <v>0</v>
      </c>
      <c r="G90" s="382">
        <f>G67</f>
        <v>0</v>
      </c>
      <c r="H90" s="382">
        <f>H67</f>
        <v>0</v>
      </c>
      <c r="I90" s="383">
        <f>I67</f>
        <v>0</v>
      </c>
      <c r="J90" s="160"/>
      <c r="K90" s="160"/>
      <c r="L90" s="160"/>
    </row>
    <row r="91" spans="2:13" ht="3" customHeight="1">
      <c r="B91" s="222"/>
      <c r="C91" s="223"/>
      <c r="D91" s="243"/>
      <c r="E91" s="244"/>
      <c r="F91" s="244"/>
      <c r="G91" s="245"/>
      <c r="H91" s="245"/>
      <c r="I91" s="246"/>
      <c r="J91" s="160"/>
      <c r="K91" s="160"/>
      <c r="L91" s="160"/>
    </row>
    <row r="92" spans="2:13" ht="18" customHeight="1" thickBot="1">
      <c r="B92" s="706" t="s">
        <v>735</v>
      </c>
      <c r="C92" s="707"/>
      <c r="D92" s="228" t="s">
        <v>723</v>
      </c>
      <c r="E92" s="247">
        <f t="shared" ref="E92:I92" si="4">IFERROR(E88/E90,0)</f>
        <v>0</v>
      </c>
      <c r="F92" s="247">
        <f t="shared" si="4"/>
        <v>0</v>
      </c>
      <c r="G92" s="248">
        <f t="shared" si="4"/>
        <v>0</v>
      </c>
      <c r="H92" s="248">
        <f t="shared" si="4"/>
        <v>0</v>
      </c>
      <c r="I92" s="249">
        <f t="shared" si="4"/>
        <v>0</v>
      </c>
      <c r="J92" s="160"/>
      <c r="K92" s="160"/>
      <c r="L92" s="160"/>
    </row>
    <row r="93" spans="2:13" ht="3" customHeight="1" thickTop="1">
      <c r="B93" s="160"/>
      <c r="C93" s="160"/>
      <c r="D93" s="160"/>
      <c r="E93" s="160"/>
      <c r="F93" s="160"/>
      <c r="G93" s="160"/>
      <c r="H93" s="160"/>
      <c r="I93" s="160"/>
      <c r="J93" s="160"/>
      <c r="K93" s="160"/>
      <c r="L93" s="160"/>
    </row>
    <row r="94" spans="2:13" ht="30" customHeight="1">
      <c r="B94" s="160"/>
      <c r="C94" s="160"/>
      <c r="D94" s="160"/>
      <c r="E94" s="560" t="str">
        <f>IF(FP_HÚ&lt;&gt;"VO - výzkumná organizace",IF(E$88&gt;E$86,"Maximální výše podpory pro daný rok překročena",""),IF(E$88&gt;E$87,"Maximální výše podpory pro daný rok překročena",""))</f>
        <v/>
      </c>
      <c r="F94" s="560" t="str">
        <f>IF(FP_HÚ&lt;&gt;"VO - výzkumná organizace",IF(F$88&gt;F$86,"Maximální výše podpory pro daný rok překročena",""),IF(F$88&gt;F$87,"Maximální výše podpory pro daný rok překročena",""))</f>
        <v/>
      </c>
      <c r="G94" s="560" t="str">
        <f>IF(FP_HÚ&lt;&gt;"VO - výzkumná organizace",IF(G$88&gt;G$86,"Maximální výše podpory pro daný rok překročena",""),IF(G$88&gt;G$87,"Maximální výše podpory pro daný rok překročena",""))</f>
        <v/>
      </c>
      <c r="H94" s="560" t="str">
        <f>IF(FP_HÚ&lt;&gt;"VO - výzkumná organizace",IF(H$88&gt;H$86,"Maximální výše podpory pro daný rok překročena",""),IF(H$88&gt;H$87,"Maximální výše podpory pro daný rok překročena",""))</f>
        <v/>
      </c>
      <c r="I94" s="734" t="str">
        <f>IF($H$87="",IF($H$88&gt;$H$86,"  Přesáhli jste maximální možnou intenzitu podpory 
  pro daný typ subjektu dle Nařízení EK!",""),IF($H$88&gt;$H$87,"  Přesáhli jste maximální možnou intenzitu podpory
  pro daný typ subjektu dle Nařízení EK!",""))</f>
        <v/>
      </c>
      <c r="J94" s="734"/>
      <c r="K94" s="160"/>
      <c r="L94" s="160"/>
    </row>
    <row r="95" spans="2:13" ht="31.5" customHeight="1">
      <c r="B95" s="463" t="str">
        <f>IF('Identifikační údaje'!D25=2,"Kontrola podpory za všechny české uchazeče 
a za projekt dle programu "&amp;číselníky!AF44,"")</f>
        <v/>
      </c>
      <c r="C95" s="464"/>
      <c r="D95" s="358" t="str">
        <f>IF('Identifikační údaje'!D25=2,míra_podpory,"")</f>
        <v/>
      </c>
      <c r="E95" s="717" t="str">
        <f>IF('Identifikační údaje'!D25=2,IF($D$95&lt;=$E$32,"  Požadovaná podpora je v pořádku.","  Požadovaná podpora převyšuje maximální možnou podporu 
  plynoucí z podmínek programu "&amp;číselníky!AF44&amp;"!"),"")</f>
        <v/>
      </c>
      <c r="F95" s="718"/>
      <c r="G95" s="719"/>
      <c r="H95" s="559"/>
      <c r="I95" s="734"/>
      <c r="J95" s="734"/>
      <c r="K95" s="160"/>
      <c r="L95" s="160"/>
    </row>
    <row r="96" spans="2:13" ht="10.5" customHeight="1">
      <c r="B96" s="463"/>
      <c r="C96" s="160"/>
      <c r="D96" s="549"/>
      <c r="E96" s="540"/>
      <c r="F96" s="540"/>
      <c r="G96" s="540"/>
      <c r="H96" s="540"/>
      <c r="I96" s="542"/>
      <c r="J96" s="542"/>
      <c r="K96" s="454"/>
      <c r="L96" s="160"/>
    </row>
    <row r="97" spans="2:12" ht="44.25" customHeight="1">
      <c r="B97" s="676" t="s">
        <v>1215</v>
      </c>
      <c r="C97" s="676"/>
      <c r="D97" s="676"/>
      <c r="E97" s="676"/>
      <c r="F97" s="676"/>
      <c r="G97" s="676"/>
      <c r="H97" s="676"/>
      <c r="I97" s="676"/>
      <c r="J97" s="533"/>
      <c r="K97" s="533"/>
      <c r="L97" s="533"/>
    </row>
    <row r="98" spans="2:12" ht="14.25" customHeight="1">
      <c r="B98" s="676" t="s">
        <v>1193</v>
      </c>
      <c r="C98" s="676"/>
      <c r="D98" s="676"/>
      <c r="E98" s="676"/>
      <c r="F98" s="676"/>
      <c r="G98" s="676"/>
      <c r="H98" s="676"/>
      <c r="I98" s="676"/>
      <c r="J98" s="160"/>
      <c r="K98" s="160"/>
      <c r="L98" s="160"/>
    </row>
    <row r="99" spans="2:12" ht="6.75" customHeight="1">
      <c r="B99" s="250"/>
      <c r="C99" s="160"/>
      <c r="D99" s="160"/>
      <c r="E99" s="160"/>
      <c r="F99" s="251"/>
      <c r="G99" s="160"/>
      <c r="H99" s="160"/>
      <c r="I99" s="160"/>
      <c r="J99" s="160"/>
      <c r="K99" s="160"/>
      <c r="L99" s="160"/>
    </row>
    <row r="100" spans="2:12" ht="15.75" customHeight="1">
      <c r="B100" s="728"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Prostředí pro život).</v>
      </c>
      <c r="C100" s="728"/>
      <c r="D100" s="728"/>
      <c r="E100" s="728" t="str">
        <f t="shared" ref="E100:G100" si="5">IF(E88&gt;E86,"Překročena výše podpory","")</f>
        <v/>
      </c>
      <c r="F100" s="728" t="str">
        <f t="shared" si="5"/>
        <v/>
      </c>
      <c r="G100" s="728" t="str">
        <f t="shared" si="5"/>
        <v/>
      </c>
      <c r="H100" s="728"/>
      <c r="I100" s="728"/>
      <c r="J100" s="728"/>
      <c r="K100" s="728"/>
      <c r="L100" s="160"/>
    </row>
    <row r="101" spans="2:12" s="47" customFormat="1" ht="15.6" customHeight="1">
      <c r="B101" s="165"/>
      <c r="C101" s="165"/>
      <c r="D101" s="165"/>
      <c r="E101" s="165"/>
      <c r="F101" s="165"/>
      <c r="G101" s="165"/>
      <c r="H101" s="165"/>
      <c r="I101" s="165"/>
      <c r="J101" s="165"/>
      <c r="K101" s="165"/>
      <c r="L101" s="159"/>
    </row>
    <row r="102" spans="2:12" s="47" customFormat="1" ht="15.75" customHeight="1">
      <c r="B102" s="215" t="s">
        <v>1010</v>
      </c>
      <c r="C102" s="165"/>
      <c r="D102" s="165"/>
      <c r="E102" s="165"/>
      <c r="F102" s="165"/>
      <c r="G102" s="165"/>
      <c r="H102" s="165"/>
      <c r="I102" s="165"/>
      <c r="J102" s="165"/>
      <c r="K102" s="165"/>
      <c r="L102" s="159"/>
    </row>
    <row r="103" spans="2:12" s="47" customFormat="1" ht="4.9000000000000004" customHeight="1">
      <c r="B103" s="253"/>
      <c r="C103" s="253"/>
      <c r="D103" s="253"/>
      <c r="E103" s="253"/>
      <c r="F103" s="253"/>
      <c r="G103" s="253"/>
      <c r="H103" s="253"/>
      <c r="I103" s="253"/>
      <c r="J103" s="253"/>
      <c r="K103" s="253"/>
      <c r="L103" s="159"/>
    </row>
    <row r="104" spans="2:12" ht="15.75" customHeight="1">
      <c r="B104" s="732" t="s">
        <v>994</v>
      </c>
      <c r="C104" s="254"/>
      <c r="D104" s="733" t="s">
        <v>729</v>
      </c>
      <c r="E104" s="675">
        <f>E67*(1-E92)</f>
        <v>0</v>
      </c>
      <c r="F104" s="675">
        <f>F67*(1-F92)</f>
        <v>0</v>
      </c>
      <c r="G104" s="675">
        <f>G67*(1-G92)</f>
        <v>0</v>
      </c>
      <c r="H104" s="675">
        <f>H67*(1-H92)</f>
        <v>0</v>
      </c>
      <c r="I104" s="730">
        <f>SUM(E104:H105)</f>
        <v>0</v>
      </c>
      <c r="J104" s="160"/>
      <c r="K104" s="160"/>
      <c r="L104" s="205"/>
    </row>
    <row r="105" spans="2:12" s="47" customFormat="1" ht="13.9" customHeight="1">
      <c r="B105" s="732"/>
      <c r="C105" s="254"/>
      <c r="D105" s="733"/>
      <c r="E105" s="675"/>
      <c r="F105" s="675"/>
      <c r="G105" s="675"/>
      <c r="H105" s="675"/>
      <c r="I105" s="731"/>
      <c r="J105" s="160"/>
      <c r="K105" s="160"/>
      <c r="L105" s="255"/>
    </row>
    <row r="106" spans="2:12" s="47" customFormat="1" ht="9.6" customHeight="1">
      <c r="B106" s="253"/>
      <c r="C106" s="254"/>
      <c r="D106" s="253"/>
      <c r="E106" s="253"/>
      <c r="F106" s="253"/>
      <c r="G106" s="253"/>
      <c r="H106" s="253"/>
      <c r="I106" s="253"/>
      <c r="J106" s="253"/>
      <c r="K106" s="160"/>
      <c r="L106" s="255"/>
    </row>
    <row r="107" spans="2:12" ht="15.75" customHeight="1">
      <c r="B107" s="252"/>
      <c r="C107" s="206"/>
      <c r="D107" s="206"/>
      <c r="E107" s="206"/>
      <c r="F107" s="206"/>
      <c r="G107" s="206"/>
      <c r="H107" s="206"/>
      <c r="I107" s="206"/>
      <c r="J107" s="206"/>
      <c r="K107" s="206"/>
      <c r="L107" s="206"/>
    </row>
    <row r="108" spans="2:12" ht="15.75" customHeight="1">
      <c r="B108" s="391" t="s">
        <v>1126</v>
      </c>
      <c r="C108" s="155"/>
      <c r="D108" s="155"/>
      <c r="E108" s="155"/>
      <c r="F108" s="155"/>
      <c r="G108" s="155"/>
      <c r="H108" s="155"/>
      <c r="I108" s="155"/>
      <c r="J108" s="155"/>
      <c r="K108" s="155"/>
      <c r="L108" s="205"/>
    </row>
    <row r="109" spans="2:12" ht="4.9000000000000004" customHeight="1">
      <c r="B109" s="166"/>
      <c r="C109" s="166"/>
      <c r="D109" s="166"/>
      <c r="E109" s="166"/>
      <c r="F109" s="166"/>
      <c r="G109" s="256"/>
      <c r="H109" s="166"/>
      <c r="I109" s="166"/>
      <c r="J109" s="166"/>
      <c r="K109" s="166"/>
      <c r="L109" s="205"/>
    </row>
    <row r="110" spans="2:12" ht="36" customHeight="1">
      <c r="B110" s="372" t="s">
        <v>1124</v>
      </c>
      <c r="C110" s="160"/>
      <c r="D110" s="257" t="s">
        <v>992</v>
      </c>
      <c r="E110" s="451">
        <f>$I$67</f>
        <v>0</v>
      </c>
      <c r="F110" s="160"/>
      <c r="G110" s="160"/>
      <c r="H110" s="257" t="s">
        <v>1055</v>
      </c>
      <c r="I110" s="451">
        <f>$I$88</f>
        <v>0</v>
      </c>
      <c r="J110" s="160"/>
      <c r="K110" s="160"/>
      <c r="L110" s="205"/>
    </row>
    <row r="111" spans="2:12" ht="9.6" customHeight="1">
      <c r="B111" s="72"/>
      <c r="C111" s="72"/>
      <c r="D111" s="72"/>
      <c r="E111" s="72"/>
      <c r="F111" s="72"/>
      <c r="G111" s="72"/>
      <c r="H111" s="72"/>
      <c r="I111" s="72"/>
      <c r="J111" s="72"/>
      <c r="K111" s="72"/>
      <c r="L111" s="30"/>
    </row>
    <row r="112" spans="2:12" s="47" customFormat="1" ht="15.75" customHeight="1">
      <c r="B112" s="115"/>
      <c r="C112" s="114"/>
      <c r="D112" s="111"/>
      <c r="E112" s="112"/>
      <c r="F112" s="112"/>
      <c r="G112" s="112"/>
      <c r="H112" s="113"/>
      <c r="I112" s="42"/>
      <c r="J112" s="42"/>
      <c r="K112" s="42"/>
      <c r="L112" s="80"/>
    </row>
    <row r="113" spans="2:12" s="47" customFormat="1" ht="15.75" customHeight="1">
      <c r="B113" s="115"/>
      <c r="C113" s="114"/>
      <c r="D113" s="111"/>
      <c r="E113" s="112"/>
      <c r="F113" s="112"/>
      <c r="G113" s="112"/>
      <c r="H113" s="113"/>
      <c r="I113" s="42"/>
      <c r="J113" s="42"/>
      <c r="K113" s="42"/>
      <c r="L113" s="80"/>
    </row>
    <row r="114" spans="2:12" ht="15.75" customHeight="1">
      <c r="B114" s="86"/>
      <c r="C114" s="86"/>
      <c r="D114" s="86"/>
      <c r="E114" s="86"/>
      <c r="F114" s="86"/>
      <c r="G114" s="86"/>
      <c r="H114" s="86"/>
      <c r="I114" s="740" t="str">
        <f>Pokyny!E51</f>
        <v xml:space="preserve"> Verze 2: říjen 2021.</v>
      </c>
      <c r="J114" s="740"/>
      <c r="K114" s="741"/>
      <c r="L114" s="22"/>
    </row>
    <row r="115" spans="2:12" ht="15.75" customHeight="1">
      <c r="B115" s="36"/>
      <c r="C115" s="36"/>
      <c r="D115" s="36"/>
      <c r="E115" s="36"/>
      <c r="F115" s="36"/>
      <c r="G115" s="36"/>
      <c r="H115" s="36"/>
      <c r="I115" s="36"/>
      <c r="J115" s="36"/>
      <c r="K115" s="17"/>
      <c r="L115" s="22"/>
    </row>
    <row r="116" spans="2:12" ht="15.75" customHeight="1">
      <c r="B116" s="79"/>
      <c r="C116" s="79"/>
      <c r="D116" s="79"/>
      <c r="E116" s="79"/>
      <c r="F116" s="79"/>
      <c r="G116" s="79"/>
      <c r="H116" s="79"/>
      <c r="I116" s="79"/>
      <c r="J116" s="79"/>
      <c r="K116" s="95"/>
      <c r="L116" s="22"/>
    </row>
    <row r="117" spans="2:12" ht="15.75" customHeight="1">
      <c r="K117" s="22"/>
      <c r="L117" s="22"/>
    </row>
    <row r="118" spans="2:12" ht="15.75" customHeight="1">
      <c r="K118" s="22"/>
      <c r="L118" s="22"/>
    </row>
    <row r="119" spans="2:12" ht="15.75" customHeight="1">
      <c r="L119" s="22"/>
    </row>
    <row r="120" spans="2:12" ht="15.75" customHeight="1">
      <c r="I120" s="649" t="s">
        <v>774</v>
      </c>
      <c r="J120" s="649"/>
      <c r="K120" s="649"/>
    </row>
    <row r="121" spans="2:12" ht="15.75" customHeight="1"/>
    <row r="122" spans="2:12" ht="15.75" customHeight="1"/>
    <row r="123" spans="2:12" ht="15.75" customHeight="1"/>
    <row r="124" spans="2:12" ht="15.75" customHeight="1"/>
    <row r="125" spans="2:12" ht="15.75" customHeight="1"/>
    <row r="126"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sheetData>
  <sheetProtection algorithmName="SHA-512" hashValue="exQ12002r4GBcISzvGdO8di2JD1LkMl/c5JChGMXHlxNgMBYKl7+7N/3Wt2eIdHrN0snO+W9uoBg1jKkRJZL/w==" saltValue="zs73TgPyxJ/2hNY8yM0K8Q==" spinCount="100000" sheet="1" selectLockedCells="1"/>
  <mergeCells count="59">
    <mergeCell ref="I120:K120"/>
    <mergeCell ref="B104:B105"/>
    <mergeCell ref="D104:D105"/>
    <mergeCell ref="E104:E105"/>
    <mergeCell ref="F104:F105"/>
    <mergeCell ref="G104:G105"/>
    <mergeCell ref="H104:H105"/>
    <mergeCell ref="I114:K114"/>
    <mergeCell ref="I69:K69"/>
    <mergeCell ref="D71:G71"/>
    <mergeCell ref="B90:C90"/>
    <mergeCell ref="B92:C92"/>
    <mergeCell ref="E95:G95"/>
    <mergeCell ref="B85:C85"/>
    <mergeCell ref="B86:C86"/>
    <mergeCell ref="B88:C88"/>
    <mergeCell ref="B89:C89"/>
    <mergeCell ref="B87:C87"/>
    <mergeCell ref="B83:H83"/>
    <mergeCell ref="D73:G73"/>
    <mergeCell ref="B75:I76"/>
    <mergeCell ref="I94:J95"/>
    <mergeCell ref="B62:C62"/>
    <mergeCell ref="B63:C63"/>
    <mergeCell ref="B64:C64"/>
    <mergeCell ref="B65:C65"/>
    <mergeCell ref="B67:C67"/>
    <mergeCell ref="B30:D30"/>
    <mergeCell ref="B21:B22"/>
    <mergeCell ref="B58:L58"/>
    <mergeCell ref="B60:C60"/>
    <mergeCell ref="B61:C61"/>
    <mergeCell ref="B45:C45"/>
    <mergeCell ref="B46:C46"/>
    <mergeCell ref="B51:H51"/>
    <mergeCell ref="B52:H52"/>
    <mergeCell ref="B53:H53"/>
    <mergeCell ref="B37:G37"/>
    <mergeCell ref="B40:C40"/>
    <mergeCell ref="B41:C41"/>
    <mergeCell ref="B42:C42"/>
    <mergeCell ref="B44:C44"/>
    <mergeCell ref="B38:G38"/>
    <mergeCell ref="B97:I97"/>
    <mergeCell ref="B98:I98"/>
    <mergeCell ref="B100:K100"/>
    <mergeCell ref="I104:I105"/>
    <mergeCell ref="B3:G3"/>
    <mergeCell ref="D8:F8"/>
    <mergeCell ref="F10:H10"/>
    <mergeCell ref="B14:B15"/>
    <mergeCell ref="D14:D15"/>
    <mergeCell ref="D12:E12"/>
    <mergeCell ref="B6:K6"/>
    <mergeCell ref="E14:F15"/>
    <mergeCell ref="B56:L56"/>
    <mergeCell ref="B17:H17"/>
    <mergeCell ref="B18:L18"/>
    <mergeCell ref="G27:H27"/>
  </mergeCells>
  <conditionalFormatting sqref="E32">
    <cfRule type="notContainsBlanks" dxfId="56" priority="39">
      <formula>LEN(TRIM(E32))&gt;0</formula>
    </cfRule>
  </conditionalFormatting>
  <conditionalFormatting sqref="E95">
    <cfRule type="containsText" dxfId="55" priority="30" operator="containsText" text="převyšuje">
      <formula>NOT(ISERROR(SEARCH("převyšuje",E95)))</formula>
    </cfRule>
    <cfRule type="containsText" dxfId="54" priority="31" operator="containsText" text="v pořádku">
      <formula>NOT(ISERROR(SEARCH("v pořádku",E95)))</formula>
    </cfRule>
  </conditionalFormatting>
  <conditionalFormatting sqref="D71">
    <cfRule type="containsText" dxfId="53" priority="27" operator="containsText" text="překročily">
      <formula>NOT(ISERROR(SEARCH("překročily",D71)))</formula>
    </cfRule>
    <cfRule type="containsText" dxfId="52" priority="28" operator="containsText" text="v pořádku">
      <formula>NOT(ISERROR(SEARCH("v pořádku",D71)))</formula>
    </cfRule>
    <cfRule type="containsBlanks" dxfId="51" priority="29">
      <formula>LEN(TRIM(D71))=0</formula>
    </cfRule>
  </conditionalFormatting>
  <conditionalFormatting sqref="D8:F8 D12:E12">
    <cfRule type="containsText" dxfId="50" priority="24" operator="containsText" text="chybí">
      <formula>NOT(ISERROR(SEARCH("chybí",D8)))</formula>
    </cfRule>
  </conditionalFormatting>
  <conditionalFormatting sqref="D95">
    <cfRule type="notContainsBlanks" dxfId="49" priority="23">
      <formula>LEN(TRIM(D95))&gt;0</formula>
    </cfRule>
  </conditionalFormatting>
  <conditionalFormatting sqref="D12:E12">
    <cfRule type="notContainsText" dxfId="48" priority="22" operator="notContains" text="Chybí">
      <formula>ISERROR(SEARCH("Chybí",D12))</formula>
    </cfRule>
  </conditionalFormatting>
  <conditionalFormatting sqref="D8:F8">
    <cfRule type="containsBlanks" dxfId="47" priority="20">
      <formula>LEN(TRIM(D8))=0</formula>
    </cfRule>
  </conditionalFormatting>
  <conditionalFormatting sqref="D73">
    <cfRule type="containsText" dxfId="46" priority="16" operator="containsText" text="překročena">
      <formula>NOT(ISERROR(SEARCH("překročena",D73)))</formula>
    </cfRule>
    <cfRule type="containsText" dxfId="45" priority="17" operator="containsText" text="v pořádku">
      <formula>NOT(ISERROR(SEARCH("v pořádku",D73)))</formula>
    </cfRule>
  </conditionalFormatting>
  <conditionalFormatting sqref="D73 D71">
    <cfRule type="containsText" dxfId="44" priority="18" operator="containsText" text="relevantní">
      <formula>NOT(ISERROR(SEARCH("relevantní",D71)))</formula>
    </cfRule>
  </conditionalFormatting>
  <conditionalFormatting sqref="D95:G95">
    <cfRule type="containsBlanks" dxfId="43" priority="12">
      <formula>LEN(TRIM(D95))=0</formula>
    </cfRule>
  </conditionalFormatting>
  <conditionalFormatting sqref="E96">
    <cfRule type="containsText" dxfId="42" priority="5" operator="containsText" text="převyšuje">
      <formula>NOT(ISERROR(SEARCH("převyšuje",E96)))</formula>
    </cfRule>
    <cfRule type="containsText" dxfId="41" priority="6" operator="containsText" text="v pořádku">
      <formula>NOT(ISERROR(SEARCH("v pořádku",E96)))</formula>
    </cfRule>
  </conditionalFormatting>
  <conditionalFormatting sqref="D96">
    <cfRule type="notContainsBlanks" dxfId="40" priority="7">
      <formula>LEN(TRIM(D96))&gt;0</formula>
    </cfRule>
    <cfRule type="containsBlanks" dxfId="39" priority="8">
      <formula>LEN(TRIM(D96))=0</formula>
    </cfRule>
  </conditionalFormatting>
  <conditionalFormatting sqref="E96">
    <cfRule type="containsText" dxfId="38" priority="4" operator="containsText" text="Pro kontrolu">
      <formula>NOT(ISERROR(SEARCH("Pro kontrolu",E96)))</formula>
    </cfRule>
  </conditionalFormatting>
  <conditionalFormatting sqref="E94:H94">
    <cfRule type="containsText" dxfId="37" priority="1" operator="containsText" text="Maximální">
      <formula>NOT(ISERROR(SEARCH("Maximální",E94)))</formula>
    </cfRule>
  </conditionalFormatting>
  <dataValidations count="6">
    <dataValidation allowBlank="1" sqref="D10 D13" xr:uid="{D62667E6-5E3E-434B-830C-C7C7D87D44CE}"/>
    <dataValidation allowBlank="1" showInputMessage="1" showErrorMessage="1" prompt="Náklady na subdodávky jsou omezeny 20 % z celkových uznaných nákladů na projekt." sqref="E62" xr:uid="{F4C14B1A-37C2-4923-943B-F97AB74F0A78}"/>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3, viz políčka výše." sqref="G88" xr:uid="{76063998-5397-4679-BE0E-9913A5C4AC31}">
      <formula1>IF($G$87="",$G$86,$G$67)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1, viz políčka výše." sqref="E88" xr:uid="{D9B4E285-900B-44CF-BD16-1A8A012BD396}">
      <formula1>IF(E87="",E86,E67)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2, viz políčka výše." sqref="F88" xr:uid="{7AA85D8F-9A80-4BBE-A3AA-E3776FABCAC6}">
      <formula1>IF(F88="",F86,F67)</formula1>
    </dataValidation>
    <dataValidation type="decimal" operator="lessThanOrEqual" allowBlank="1" showInputMessage="1" showErrorMessage="1" errorTitle="Výše podpory" error="Zadali jste nepovolenou výši podpory (Vámi zadaná částka je příliš vysoká), pro pokračování prosím opravte." prompt="Zadejte částku, která je menší nebo rovna maximální výši podpory pro rok 4, viz políčka výše." sqref="H88" xr:uid="{4CB1787D-0284-401C-B00D-EED6B8C02C2A}">
      <formula1>IF($H$87="",$H$86,$H$67)</formula1>
    </dataValidation>
  </dataValidations>
  <hyperlinks>
    <hyperlink ref="B57" r:id="rId1" xr:uid="{DC03340E-AF49-4E19-B7B9-207AF084044B}"/>
  </hyperlinks>
  <pageMargins left="0.7" right="0.7" top="0.78740157499999996" bottom="0.78740157499999996" header="0" footer="0"/>
  <pageSetup paperSize="9" orientation="landscape" r:id="rId2"/>
  <ignoredErrors>
    <ignoredError sqref="F69 I87" formula="1"/>
  </ignoredErrors>
  <drawing r:id="rId3"/>
  <extLst>
    <ext xmlns:x14="http://schemas.microsoft.com/office/spreadsheetml/2009/9/main" uri="{78C0D931-6437-407d-A8EE-F0AAD7539E65}">
      <x14:conditionalFormattings>
        <x14:conditionalFormatting xmlns:xm="http://schemas.microsoft.com/office/excel/2006/main">
          <x14:cfRule type="expression" priority="21" id="{98B119E8-8400-443C-808A-D1DE36A3E688}">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D14:D15 D49 E61:H65 E41:H41</xm:sqref>
        </x14:conditionalFormatting>
        <x14:conditionalFormatting xmlns:xm="http://schemas.microsoft.com/office/excel/2006/main">
          <x14:cfRule type="expression" priority="19" id="{3644C3CC-6792-4B6A-B4A6-E1ADF445B8DC}">
            <xm:f>'Identifikační údaje'!$D$25=""</xm:f>
            <x14:dxf>
              <fill>
                <patternFill>
                  <bgColor rgb="FFFFF892"/>
                </patternFill>
              </fill>
              <border>
                <left style="thin">
                  <color auto="1"/>
                </left>
                <right style="thin">
                  <color auto="1"/>
                </right>
                <top style="thin">
                  <color auto="1"/>
                </top>
                <bottom style="thin">
                  <color auto="1"/>
                </bottom>
                <vertical/>
                <horizontal/>
              </border>
            </x14:dxf>
          </x14:cfRule>
          <xm:sqref>D14:D15 D49</xm:sqref>
        </x14:conditionalFormatting>
        <x14:conditionalFormatting xmlns:xm="http://schemas.microsoft.com/office/excel/2006/main">
          <x14:cfRule type="expression" priority="11" id="{B4F65150-8235-494B-8CC7-47E139CC3E51}">
            <xm:f>$F$65&gt;číselníky!$L$39</xm:f>
            <x14:dxf>
              <font>
                <b/>
                <i val="0"/>
                <color theme="0"/>
              </font>
              <fill>
                <patternFill>
                  <bgColor rgb="FFFF0000"/>
                </patternFill>
              </fill>
              <border>
                <left style="thin">
                  <color theme="0"/>
                </left>
                <right style="thin">
                  <color theme="0"/>
                </right>
                <top style="thin">
                  <color theme="0"/>
                </top>
                <bottom style="thin">
                  <color theme="0"/>
                </bottom>
              </border>
            </x14:dxf>
          </x14:cfRule>
          <xm:sqref>F65</xm:sqref>
        </x14:conditionalFormatting>
        <x14:conditionalFormatting xmlns:xm="http://schemas.microsoft.com/office/excel/2006/main">
          <x14:cfRule type="expression" priority="10" id="{EAA3A45F-0D2C-4C27-BAA0-78D4E9D321CD}">
            <xm:f>$E$65&gt;číselníky!$K$39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E65</xm:sqref>
        </x14:conditionalFormatting>
        <x14:conditionalFormatting xmlns:xm="http://schemas.microsoft.com/office/excel/2006/main">
          <x14:cfRule type="expression" priority="9" id="{FC378956-C378-4FCF-AFF9-2A573F9154CF}">
            <xm:f>$G$65&gt;číselníky!$M$39</xm:f>
            <x14:dxf>
              <font>
                <b/>
                <i val="0"/>
                <color theme="0"/>
              </font>
              <fill>
                <patternFill>
                  <bgColor rgb="FFFF0000"/>
                </patternFill>
              </fill>
              <border>
                <left style="thin">
                  <color theme="0"/>
                </left>
                <right style="thin">
                  <color theme="0"/>
                </right>
                <top style="thin">
                  <color theme="0"/>
                </top>
                <bottom style="thin">
                  <color theme="0"/>
                </bottom>
                <vertical/>
                <horizontal/>
              </border>
            </x14:dxf>
          </x14:cfRule>
          <xm:sqref>G65:H65</xm:sqref>
        </x14:conditionalFormatting>
        <x14:conditionalFormatting xmlns:xm="http://schemas.microsoft.com/office/excel/2006/main">
          <x14:cfRule type="expression" priority="3" id="{5A148E13-37CB-4ACA-9592-DFB29960B4AE}">
            <xm:f>'Identifikační údaje'!$D$25&lt;=1</xm:f>
            <x14:dxf>
              <fill>
                <patternFill>
                  <bgColor theme="0" tint="-0.14996795556505021"/>
                </patternFill>
              </fill>
              <border>
                <left style="thin">
                  <color auto="1"/>
                </left>
                <right style="thin">
                  <color auto="1"/>
                </right>
                <top style="thin">
                  <color auto="1"/>
                </top>
                <bottom style="thin">
                  <color auto="1"/>
                </bottom>
                <vertical/>
                <horizontal/>
              </border>
            </x14:dxf>
          </x14:cfRule>
          <xm:sqref>E88:H88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Vyberte z možností rozevíracího seznamu." xr:uid="{EF13C3CC-CCC9-48F0-88E7-F7B641A667B5}">
          <x14:formula1>
            <xm:f>číselníky!$Z$16:$Z$17</xm:f>
          </x14:formula1>
          <xm:sqref>D51</xm:sqref>
        </x14:dataValidation>
        <x14:dataValidation type="list" allowBlank="1" showInputMessage="1" showErrorMessage="1" errorTitle="Nebyla vybrána povolená hodnota" error="Vyberte z možností nabízených v rozevíracím seznamu." prompt="Vyberte z možností rozevíracího seznamu." xr:uid="{26E9ABF9-597D-4147-A93D-C8E125D05E4C}">
          <x14:formula1>
            <xm:f>číselníky!$Z$11:$Z$12</xm:f>
          </x14:formula1>
          <xm:sqref>D14</xm:sqref>
        </x14:dataValidation>
        <x14:dataValidation type="list" allowBlank="1" showErrorMessage="1" errorTitle="Neplatná hodnota" error="Vyberte prosím některou z možností rozevíracího seznamu." prompt="Vyberte z možností rozevíracího seznamu." xr:uid="{EC343E1A-5C0C-465C-9B10-C75F76A9CFC1}">
          <x14:formula1>
            <xm:f>číselníky!$Z$15:$Z$17</xm:f>
          </x14:formula1>
          <xm:sqref>D49</xm:sqref>
        </x14:dataValidation>
        <x14:dataValidation type="custom" allowBlank="1" xr:uid="{08D60760-2CE6-4EB7-9346-63E10C7E1E58}">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35</vt:i4>
      </vt:variant>
    </vt:vector>
  </HeadingPairs>
  <TitlesOfParts>
    <vt:vector size="47"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Eliška Šibrová</cp:lastModifiedBy>
  <dcterms:created xsi:type="dcterms:W3CDTF">2020-05-13T07:25:18Z</dcterms:created>
  <dcterms:modified xsi:type="dcterms:W3CDTF">2021-10-07T12:17:43Z</dcterms:modified>
</cp:coreProperties>
</file>